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28920" yWindow="-120" windowWidth="25440" windowHeight="15840" tabRatio="873" activeTab="1"/>
  </bookViews>
  <sheets>
    <sheet name="Instructions" sheetId="49" r:id="rId1"/>
    <sheet name="Data Input" sheetId="42" r:id="rId2"/>
    <sheet name="Outputs for CLP" sheetId="46" r:id="rId3"/>
  </sheets>
  <definedNames>
    <definedName name="Days">'Data Input'!$E$15</definedName>
    <definedName name="_xlnm.Print_Area" localSheetId="2">'Outputs for CLP'!$A$1:$BX$60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9" i="46" l="1"/>
  <c r="AD10" i="46"/>
  <c r="AD11" i="46"/>
  <c r="AD12" i="46"/>
  <c r="AD13" i="46"/>
  <c r="AD14" i="46"/>
  <c r="D29" i="42" l="1"/>
  <c r="D28" i="42"/>
  <c r="D27" i="42"/>
  <c r="D26" i="42"/>
  <c r="D25" i="42"/>
  <c r="D24" i="42"/>
  <c r="C9" i="46" s="1"/>
  <c r="F121" i="42" l="1"/>
  <c r="E121" i="42"/>
  <c r="E122" i="42"/>
  <c r="E123" i="42"/>
  <c r="E124" i="42"/>
  <c r="E125" i="42"/>
  <c r="E126" i="42"/>
  <c r="C58" i="46" l="1"/>
  <c r="C57" i="46"/>
  <c r="C56" i="46"/>
  <c r="C55" i="46"/>
  <c r="C54" i="46"/>
  <c r="C53" i="46"/>
  <c r="Q45" i="46"/>
  <c r="C45" i="46"/>
  <c r="Q44" i="46"/>
  <c r="C44" i="46"/>
  <c r="C43" i="46"/>
  <c r="C42" i="46"/>
  <c r="Q41" i="46"/>
  <c r="C41" i="46"/>
  <c r="Y40" i="46"/>
  <c r="Q40" i="46"/>
  <c r="C40" i="46"/>
  <c r="W14" i="46"/>
  <c r="C14" i="46"/>
  <c r="W13" i="46"/>
  <c r="C13" i="46"/>
  <c r="W12" i="46"/>
  <c r="C12" i="46"/>
  <c r="W11" i="46"/>
  <c r="C11" i="46"/>
  <c r="W10" i="46"/>
  <c r="C10" i="46"/>
  <c r="W9" i="46"/>
  <c r="D135" i="42"/>
  <c r="D134" i="42"/>
  <c r="D133" i="42"/>
  <c r="D132" i="42"/>
  <c r="D131" i="42"/>
  <c r="D130" i="42"/>
  <c r="F126" i="42"/>
  <c r="G126" i="42" s="1"/>
  <c r="AE45" i="46" s="1"/>
  <c r="D126" i="42"/>
  <c r="F125" i="42"/>
  <c r="G125" i="42" s="1"/>
  <c r="AE44" i="46" s="1"/>
  <c r="D125" i="42"/>
  <c r="F124" i="42"/>
  <c r="Y43" i="46" s="1"/>
  <c r="Q43" i="46"/>
  <c r="D124" i="42"/>
  <c r="F123" i="42"/>
  <c r="Y42" i="46" s="1"/>
  <c r="Q42" i="46"/>
  <c r="D123" i="42"/>
  <c r="F122" i="42"/>
  <c r="G122" i="42" s="1"/>
  <c r="AE41" i="46" s="1"/>
  <c r="D122" i="42"/>
  <c r="G121" i="42"/>
  <c r="AE40" i="46" s="1"/>
  <c r="D121" i="42"/>
  <c r="F118" i="42"/>
  <c r="E118" i="42"/>
  <c r="D118" i="42"/>
  <c r="F117" i="42"/>
  <c r="E117" i="42"/>
  <c r="D117" i="42"/>
  <c r="F116" i="42"/>
  <c r="E116" i="42"/>
  <c r="D116" i="42"/>
  <c r="F115" i="42"/>
  <c r="E115" i="42"/>
  <c r="D115" i="42"/>
  <c r="F114" i="42"/>
  <c r="E114" i="42"/>
  <c r="D114" i="42"/>
  <c r="F113" i="42"/>
  <c r="E113" i="42"/>
  <c r="D113" i="42"/>
  <c r="D102" i="42"/>
  <c r="D101" i="42"/>
  <c r="D100" i="42"/>
  <c r="D99" i="42"/>
  <c r="D98" i="42"/>
  <c r="D97" i="42"/>
  <c r="D92" i="42"/>
  <c r="D91" i="42"/>
  <c r="D90" i="42"/>
  <c r="D89" i="42"/>
  <c r="D88" i="42"/>
  <c r="D87" i="42"/>
  <c r="D80" i="42"/>
  <c r="D79" i="42"/>
  <c r="D78" i="42"/>
  <c r="D77" i="42"/>
  <c r="D76" i="42"/>
  <c r="D75" i="42"/>
  <c r="D70" i="42"/>
  <c r="D69" i="42"/>
  <c r="D68" i="42"/>
  <c r="D67" i="42"/>
  <c r="D66" i="42"/>
  <c r="D65" i="42"/>
  <c r="AC58" i="42"/>
  <c r="D58" i="42"/>
  <c r="AC57" i="42"/>
  <c r="D57" i="42"/>
  <c r="AC56" i="42"/>
  <c r="D56" i="42"/>
  <c r="AC55" i="42"/>
  <c r="D55" i="42"/>
  <c r="AC54" i="42"/>
  <c r="D54" i="42"/>
  <c r="AC53" i="42"/>
  <c r="D53" i="42"/>
  <c r="H49" i="42"/>
  <c r="D49" i="42"/>
  <c r="H48" i="42"/>
  <c r="D48" i="42"/>
  <c r="H47" i="42"/>
  <c r="D47" i="42"/>
  <c r="H46" i="42"/>
  <c r="D46" i="42"/>
  <c r="H45" i="42"/>
  <c r="D45" i="42"/>
  <c r="H44" i="42"/>
  <c r="D44" i="42"/>
  <c r="CB39" i="42"/>
  <c r="CB40" i="42" s="1"/>
  <c r="CA39" i="42"/>
  <c r="CA40" i="42" s="1"/>
  <c r="BZ39" i="42"/>
  <c r="BZ40" i="42" s="1"/>
  <c r="BY39" i="42"/>
  <c r="BY40" i="42" s="1"/>
  <c r="BX39" i="42"/>
  <c r="BX40" i="42" s="1"/>
  <c r="BW39" i="42"/>
  <c r="BW40" i="42" s="1"/>
  <c r="BV39" i="42"/>
  <c r="BV40" i="42" s="1"/>
  <c r="BU39" i="42"/>
  <c r="BU40" i="42" s="1"/>
  <c r="BT39" i="42"/>
  <c r="BT40" i="42" s="1"/>
  <c r="BS39" i="42"/>
  <c r="BS40" i="42" s="1"/>
  <c r="BR39" i="42"/>
  <c r="BR40" i="42" s="1"/>
  <c r="BQ39" i="42"/>
  <c r="BQ40" i="42" s="1"/>
  <c r="BP39" i="42"/>
  <c r="BP40" i="42" s="1"/>
  <c r="BO39" i="42"/>
  <c r="BO40" i="42" s="1"/>
  <c r="BN39" i="42"/>
  <c r="BN40" i="42" s="1"/>
  <c r="BM39" i="42"/>
  <c r="BM40" i="42" s="1"/>
  <c r="BL39" i="42"/>
  <c r="BL40" i="42" s="1"/>
  <c r="BK39" i="42"/>
  <c r="BK40" i="42" s="1"/>
  <c r="BJ39" i="42"/>
  <c r="BJ40" i="42" s="1"/>
  <c r="BI39" i="42"/>
  <c r="BI40" i="42" s="1"/>
  <c r="BH39" i="42"/>
  <c r="BH40" i="42" s="1"/>
  <c r="BG39" i="42"/>
  <c r="BG40" i="42" s="1"/>
  <c r="BF39" i="42"/>
  <c r="BF40" i="42" s="1"/>
  <c r="BE39" i="42"/>
  <c r="BE40" i="42" s="1"/>
  <c r="BD39" i="42"/>
  <c r="BD40" i="42" s="1"/>
  <c r="BC39" i="42"/>
  <c r="BC40" i="42" s="1"/>
  <c r="BB39" i="42"/>
  <c r="BB40" i="42" s="1"/>
  <c r="BA39" i="42"/>
  <c r="BA40" i="42" s="1"/>
  <c r="AZ39" i="42"/>
  <c r="AZ40" i="42" s="1"/>
  <c r="AY39" i="42"/>
  <c r="AY40" i="42" s="1"/>
  <c r="AX39" i="42"/>
  <c r="AX40" i="42" s="1"/>
  <c r="AW39" i="42"/>
  <c r="AW40" i="42" s="1"/>
  <c r="AV39" i="42"/>
  <c r="AV40" i="42" s="1"/>
  <c r="AU39" i="42"/>
  <c r="AU40" i="42" s="1"/>
  <c r="AT39" i="42"/>
  <c r="AT40" i="42" s="1"/>
  <c r="AS39" i="42"/>
  <c r="AS40" i="42" s="1"/>
  <c r="AR39" i="42"/>
  <c r="AR40" i="42" s="1"/>
  <c r="AQ39" i="42"/>
  <c r="AQ40" i="42" s="1"/>
  <c r="AP39" i="42"/>
  <c r="AP40" i="42" s="1"/>
  <c r="AO39" i="42"/>
  <c r="AO40" i="42" s="1"/>
  <c r="AN39" i="42"/>
  <c r="AN40" i="42" s="1"/>
  <c r="AM39" i="42"/>
  <c r="AM40" i="42" s="1"/>
  <c r="AL39" i="42"/>
  <c r="AL40" i="42" s="1"/>
  <c r="AK39" i="42"/>
  <c r="AK40" i="42" s="1"/>
  <c r="AJ39" i="42"/>
  <c r="AJ40" i="42" s="1"/>
  <c r="AI39" i="42"/>
  <c r="AI40" i="42" s="1"/>
  <c r="AH39" i="42"/>
  <c r="AH40" i="42" s="1"/>
  <c r="AG39" i="42"/>
  <c r="AG40" i="42" s="1"/>
  <c r="AF39" i="42"/>
  <c r="AF40" i="42" s="1"/>
  <c r="AE39" i="42"/>
  <c r="AE40" i="42" s="1"/>
  <c r="AD39" i="42"/>
  <c r="AD40" i="42" s="1"/>
  <c r="AC39" i="42"/>
  <c r="AC40" i="42" s="1"/>
  <c r="AB39" i="42"/>
  <c r="AB40" i="42" s="1"/>
  <c r="AA39" i="42"/>
  <c r="AA40" i="42" s="1"/>
  <c r="Z39" i="42"/>
  <c r="Z40" i="42" s="1"/>
  <c r="Y39" i="42"/>
  <c r="Y40" i="42" s="1"/>
  <c r="X39" i="42"/>
  <c r="X40" i="42" s="1"/>
  <c r="W39" i="42"/>
  <c r="W40" i="42" s="1"/>
  <c r="V39" i="42"/>
  <c r="V40" i="42" s="1"/>
  <c r="U39" i="42"/>
  <c r="U40" i="42" s="1"/>
  <c r="T39" i="42"/>
  <c r="T40" i="42" s="1"/>
  <c r="S39" i="42"/>
  <c r="S40" i="42" s="1"/>
  <c r="R39" i="42"/>
  <c r="R40" i="42" s="1"/>
  <c r="Q39" i="42"/>
  <c r="Q40" i="42" s="1"/>
  <c r="P39" i="42"/>
  <c r="P40" i="42" s="1"/>
  <c r="O39" i="42"/>
  <c r="O40" i="42" s="1"/>
  <c r="N39" i="42"/>
  <c r="N40" i="42" s="1"/>
  <c r="M39" i="42"/>
  <c r="M40" i="42" s="1"/>
  <c r="L39" i="42"/>
  <c r="L40" i="42" s="1"/>
  <c r="K39" i="42"/>
  <c r="K40" i="42" s="1"/>
  <c r="J39" i="42"/>
  <c r="J40" i="42" s="1"/>
  <c r="I39" i="42"/>
  <c r="CC38" i="42"/>
  <c r="F38" i="42"/>
  <c r="E38" i="42"/>
  <c r="D38" i="42"/>
  <c r="CC37" i="42"/>
  <c r="F37" i="42"/>
  <c r="E37" i="42"/>
  <c r="D37" i="42"/>
  <c r="CC36" i="42"/>
  <c r="F36" i="42"/>
  <c r="E36" i="42"/>
  <c r="D36" i="42"/>
  <c r="CC35" i="42"/>
  <c r="F35" i="42"/>
  <c r="E35" i="42"/>
  <c r="D35" i="42"/>
  <c r="CC34" i="42"/>
  <c r="F34" i="42"/>
  <c r="E34" i="42"/>
  <c r="D34" i="42"/>
  <c r="CC33" i="42"/>
  <c r="H33" i="42"/>
  <c r="F33" i="42"/>
  <c r="E33" i="42"/>
  <c r="D33" i="42"/>
  <c r="I31" i="42"/>
  <c r="J31" i="42" s="1"/>
  <c r="K31" i="42" s="1"/>
  <c r="L31" i="42" s="1"/>
  <c r="M31" i="42" s="1"/>
  <c r="N31" i="42" s="1"/>
  <c r="O31" i="42" s="1"/>
  <c r="P31" i="42" s="1"/>
  <c r="Q31" i="42" s="1"/>
  <c r="R31" i="42" s="1"/>
  <c r="S31" i="42" s="1"/>
  <c r="T31" i="42" s="1"/>
  <c r="U31" i="42" s="1"/>
  <c r="V31" i="42" s="1"/>
  <c r="W31" i="42" s="1"/>
  <c r="X31" i="42" s="1"/>
  <c r="Y31" i="42" s="1"/>
  <c r="Z31" i="42" s="1"/>
  <c r="AA31" i="42" s="1"/>
  <c r="AB31" i="42" s="1"/>
  <c r="AC31" i="42" s="1"/>
  <c r="AD31" i="42" s="1"/>
  <c r="AE31" i="42" s="1"/>
  <c r="AF31" i="42" s="1"/>
  <c r="AG31" i="42" s="1"/>
  <c r="AH31" i="42" s="1"/>
  <c r="AI31" i="42" s="1"/>
  <c r="AJ31" i="42" s="1"/>
  <c r="AK31" i="42" s="1"/>
  <c r="AL31" i="42" s="1"/>
  <c r="AM31" i="42" s="1"/>
  <c r="AN31" i="42" s="1"/>
  <c r="AO31" i="42" s="1"/>
  <c r="AP31" i="42" s="1"/>
  <c r="AQ31" i="42" s="1"/>
  <c r="AR31" i="42" s="1"/>
  <c r="AS31" i="42" s="1"/>
  <c r="AT31" i="42" s="1"/>
  <c r="AU31" i="42" s="1"/>
  <c r="AV31" i="42" s="1"/>
  <c r="AW31" i="42" s="1"/>
  <c r="AX31" i="42" s="1"/>
  <c r="AY31" i="42" s="1"/>
  <c r="AZ31" i="42" s="1"/>
  <c r="BA31" i="42" s="1"/>
  <c r="BB31" i="42" s="1"/>
  <c r="BC31" i="42" s="1"/>
  <c r="BD31" i="42" s="1"/>
  <c r="BE31" i="42" s="1"/>
  <c r="BF31" i="42" s="1"/>
  <c r="BG31" i="42" s="1"/>
  <c r="BH31" i="42" s="1"/>
  <c r="BI31" i="42" s="1"/>
  <c r="BJ31" i="42" s="1"/>
  <c r="BK31" i="42" s="1"/>
  <c r="BL31" i="42" s="1"/>
  <c r="BM31" i="42" s="1"/>
  <c r="BN31" i="42" s="1"/>
  <c r="BO31" i="42" s="1"/>
  <c r="BP31" i="42" s="1"/>
  <c r="BQ31" i="42" s="1"/>
  <c r="BR31" i="42" s="1"/>
  <c r="BS31" i="42" s="1"/>
  <c r="BT31" i="42" s="1"/>
  <c r="BU31" i="42" s="1"/>
  <c r="BV31" i="42" s="1"/>
  <c r="BW31" i="42" s="1"/>
  <c r="BX31" i="42" s="1"/>
  <c r="BY31" i="42" s="1"/>
  <c r="BZ31" i="42" s="1"/>
  <c r="CA31" i="42" s="1"/>
  <c r="CB31" i="42" s="1"/>
  <c r="H27" i="42"/>
  <c r="H26" i="42"/>
  <c r="C25" i="42"/>
  <c r="C24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P19" i="42"/>
  <c r="P18" i="42"/>
  <c r="G33" i="42" l="1"/>
  <c r="G34" i="42"/>
  <c r="G35" i="42"/>
  <c r="G36" i="42"/>
  <c r="G37" i="42"/>
  <c r="G38" i="42"/>
  <c r="E87" i="42"/>
  <c r="E130" i="42"/>
  <c r="Q53" i="46" s="1"/>
  <c r="E131" i="42"/>
  <c r="E132" i="42"/>
  <c r="E133" i="42"/>
  <c r="E135" i="42"/>
  <c r="Y41" i="46"/>
  <c r="C36" i="42"/>
  <c r="G123" i="42"/>
  <c r="AE42" i="46" s="1"/>
  <c r="G124" i="42"/>
  <c r="AE43" i="46" s="1"/>
  <c r="H37" i="42"/>
  <c r="E101" i="42" s="1"/>
  <c r="F101" i="42" s="1"/>
  <c r="E134" i="42"/>
  <c r="Q57" i="46" s="1"/>
  <c r="Y45" i="46"/>
  <c r="CC39" i="42"/>
  <c r="CC40" i="42" s="1"/>
  <c r="Y44" i="46"/>
  <c r="C34" i="42"/>
  <c r="E90" i="42"/>
  <c r="F90" i="42" s="1"/>
  <c r="AD90" i="42" s="1"/>
  <c r="C33" i="42"/>
  <c r="C38" i="42"/>
  <c r="E88" i="42"/>
  <c r="E97" i="42"/>
  <c r="F97" i="42" s="1"/>
  <c r="J97" i="42" s="1"/>
  <c r="H34" i="42"/>
  <c r="C35" i="42"/>
  <c r="H36" i="42"/>
  <c r="C37" i="42"/>
  <c r="E85" i="42"/>
  <c r="H35" i="42"/>
  <c r="H38" i="42"/>
  <c r="E91" i="42"/>
  <c r="F91" i="42" s="1"/>
  <c r="W91" i="42" s="1"/>
  <c r="E89" i="42"/>
  <c r="F89" i="42" s="1"/>
  <c r="E63" i="42"/>
  <c r="F127" i="42"/>
  <c r="E127" i="42" s="1"/>
  <c r="E109" i="42"/>
  <c r="I40" i="42"/>
  <c r="E92" i="42"/>
  <c r="F87" i="42" l="1"/>
  <c r="AD87" i="42" s="1"/>
  <c r="H70" i="42"/>
  <c r="E70" i="42" s="1"/>
  <c r="F92" i="42"/>
  <c r="O92" i="42" s="1"/>
  <c r="F88" i="42"/>
  <c r="I88" i="42" s="1"/>
  <c r="H75" i="42"/>
  <c r="F130" i="42" s="1"/>
  <c r="G130" i="42" s="1"/>
  <c r="AE53" i="46" s="1"/>
  <c r="H79" i="42"/>
  <c r="E79" i="42" s="1"/>
  <c r="R101" i="42"/>
  <c r="AC101" i="42"/>
  <c r="E98" i="42"/>
  <c r="H76" i="42" s="1"/>
  <c r="Q54" i="46"/>
  <c r="E99" i="42"/>
  <c r="F99" i="42" s="1"/>
  <c r="P99" i="42" s="1"/>
  <c r="Q55" i="46"/>
  <c r="E100" i="42"/>
  <c r="F100" i="42" s="1"/>
  <c r="Q56" i="46"/>
  <c r="E102" i="42"/>
  <c r="H80" i="42" s="1"/>
  <c r="F135" i="42" s="1"/>
  <c r="G135" i="42" s="1"/>
  <c r="AE58" i="46" s="1"/>
  <c r="Q58" i="46"/>
  <c r="AA87" i="42"/>
  <c r="T97" i="42"/>
  <c r="Y91" i="42"/>
  <c r="W101" i="42"/>
  <c r="P101" i="42"/>
  <c r="I97" i="42"/>
  <c r="K97" i="42"/>
  <c r="AB91" i="42"/>
  <c r="AC97" i="42"/>
  <c r="N101" i="42"/>
  <c r="AA97" i="42"/>
  <c r="G101" i="42"/>
  <c r="N97" i="42"/>
  <c r="M91" i="42"/>
  <c r="V101" i="42"/>
  <c r="M97" i="42"/>
  <c r="Q101" i="42"/>
  <c r="Z101" i="42"/>
  <c r="Y101" i="42"/>
  <c r="O101" i="42"/>
  <c r="Y97" i="42"/>
  <c r="AD97" i="42"/>
  <c r="L97" i="42"/>
  <c r="AB97" i="42"/>
  <c r="S97" i="42"/>
  <c r="J91" i="42"/>
  <c r="AC91" i="42"/>
  <c r="Q91" i="42"/>
  <c r="S91" i="42"/>
  <c r="Z97" i="42"/>
  <c r="U97" i="42"/>
  <c r="AB101" i="42"/>
  <c r="U101" i="42"/>
  <c r="T101" i="42"/>
  <c r="K101" i="42"/>
  <c r="AA101" i="42"/>
  <c r="H97" i="42"/>
  <c r="X97" i="42"/>
  <c r="O97" i="42"/>
  <c r="R91" i="42"/>
  <c r="AD91" i="42"/>
  <c r="O91" i="42"/>
  <c r="H101" i="42"/>
  <c r="R97" i="42"/>
  <c r="L101" i="42"/>
  <c r="J101" i="42"/>
  <c r="I101" i="42"/>
  <c r="AD101" i="42"/>
  <c r="S101" i="42"/>
  <c r="Q97" i="42"/>
  <c r="V97" i="42"/>
  <c r="P97" i="42"/>
  <c r="G97" i="42"/>
  <c r="W97" i="42"/>
  <c r="P91" i="42"/>
  <c r="N91" i="42"/>
  <c r="V91" i="42"/>
  <c r="AA91" i="42"/>
  <c r="X101" i="42"/>
  <c r="M101" i="42"/>
  <c r="AB90" i="42"/>
  <c r="P90" i="42"/>
  <c r="E93" i="42"/>
  <c r="H69" i="42"/>
  <c r="G69" i="42" s="1"/>
  <c r="H91" i="42"/>
  <c r="I91" i="42"/>
  <c r="U91" i="42"/>
  <c r="K91" i="42"/>
  <c r="Z91" i="42"/>
  <c r="X91" i="42"/>
  <c r="T91" i="42"/>
  <c r="L91" i="42"/>
  <c r="G91" i="42"/>
  <c r="M90" i="42"/>
  <c r="V90" i="42"/>
  <c r="H66" i="42"/>
  <c r="E66" i="42" s="1"/>
  <c r="W90" i="42"/>
  <c r="H68" i="42"/>
  <c r="E68" i="42" s="1"/>
  <c r="O90" i="42"/>
  <c r="K90" i="42"/>
  <c r="G90" i="42"/>
  <c r="I90" i="42"/>
  <c r="S90" i="42"/>
  <c r="H65" i="42"/>
  <c r="G65" i="42" s="1"/>
  <c r="R90" i="42"/>
  <c r="Q90" i="42"/>
  <c r="H90" i="42"/>
  <c r="J90" i="42"/>
  <c r="H67" i="42"/>
  <c r="Y90" i="42"/>
  <c r="AC90" i="42"/>
  <c r="AA90" i="42"/>
  <c r="Z90" i="42"/>
  <c r="L90" i="42"/>
  <c r="T90" i="42"/>
  <c r="X90" i="42"/>
  <c r="U90" i="42"/>
  <c r="N90" i="42"/>
  <c r="G127" i="42"/>
  <c r="AE46" i="46" s="1"/>
  <c r="Y46" i="46"/>
  <c r="Q46" i="46"/>
  <c r="V87" i="42" l="1"/>
  <c r="Q87" i="42"/>
  <c r="P87" i="42"/>
  <c r="U87" i="42"/>
  <c r="O87" i="42"/>
  <c r="L87" i="42"/>
  <c r="M87" i="42"/>
  <c r="J87" i="42"/>
  <c r="T87" i="42"/>
  <c r="I87" i="42"/>
  <c r="AB87" i="42"/>
  <c r="Z87" i="42"/>
  <c r="K87" i="42"/>
  <c r="G87" i="42"/>
  <c r="W87" i="42"/>
  <c r="N87" i="42"/>
  <c r="S87" i="42"/>
  <c r="X87" i="42"/>
  <c r="H87" i="42"/>
  <c r="AC87" i="42"/>
  <c r="Y87" i="42"/>
  <c r="R87" i="42"/>
  <c r="F75" i="42"/>
  <c r="W88" i="42"/>
  <c r="S88" i="42"/>
  <c r="N88" i="42"/>
  <c r="L88" i="42"/>
  <c r="Q88" i="42"/>
  <c r="U88" i="42"/>
  <c r="O88" i="42"/>
  <c r="AB88" i="42"/>
  <c r="P88" i="42"/>
  <c r="Z88" i="42"/>
  <c r="F70" i="42"/>
  <c r="M88" i="42"/>
  <c r="G88" i="42"/>
  <c r="X88" i="42"/>
  <c r="R88" i="42"/>
  <c r="AC88" i="42"/>
  <c r="T88" i="42"/>
  <c r="J88" i="42"/>
  <c r="AA88" i="42"/>
  <c r="Y88" i="42"/>
  <c r="K88" i="42"/>
  <c r="AD88" i="42"/>
  <c r="H88" i="42"/>
  <c r="V88" i="42"/>
  <c r="G70" i="42"/>
  <c r="G75" i="42"/>
  <c r="E75" i="42"/>
  <c r="T99" i="42"/>
  <c r="F134" i="42"/>
  <c r="Y57" i="46" s="1"/>
  <c r="F102" i="42"/>
  <c r="P102" i="42" s="1"/>
  <c r="R92" i="42"/>
  <c r="G79" i="42"/>
  <c r="V99" i="42"/>
  <c r="O99" i="42"/>
  <c r="W99" i="42"/>
  <c r="Y58" i="46"/>
  <c r="G80" i="42"/>
  <c r="Z99" i="42"/>
  <c r="I99" i="42"/>
  <c r="Y99" i="42"/>
  <c r="G99" i="42"/>
  <c r="H77" i="42"/>
  <c r="E77" i="42" s="1"/>
  <c r="F80" i="42"/>
  <c r="E80" i="42"/>
  <c r="AC99" i="42"/>
  <c r="U99" i="42"/>
  <c r="AD99" i="42"/>
  <c r="AA99" i="42"/>
  <c r="L99" i="42"/>
  <c r="AB99" i="42"/>
  <c r="H99" i="42"/>
  <c r="M99" i="42"/>
  <c r="R99" i="42"/>
  <c r="K99" i="42"/>
  <c r="N99" i="42"/>
  <c r="J99" i="42"/>
  <c r="Q99" i="42"/>
  <c r="Q92" i="42"/>
  <c r="F98" i="42"/>
  <c r="AD98" i="42" s="1"/>
  <c r="F79" i="42"/>
  <c r="H78" i="42"/>
  <c r="E78" i="42" s="1"/>
  <c r="S99" i="42"/>
  <c r="X99" i="42"/>
  <c r="N92" i="42"/>
  <c r="G66" i="42"/>
  <c r="F69" i="42"/>
  <c r="F65" i="42"/>
  <c r="E69" i="42"/>
  <c r="W92" i="42"/>
  <c r="S92" i="42"/>
  <c r="AD92" i="42"/>
  <c r="F68" i="42"/>
  <c r="M92" i="42"/>
  <c r="G68" i="42"/>
  <c r="F93" i="42"/>
  <c r="J92" i="42"/>
  <c r="Y53" i="46"/>
  <c r="F66" i="42"/>
  <c r="L92" i="42"/>
  <c r="T92" i="42"/>
  <c r="X92" i="42"/>
  <c r="AA92" i="42"/>
  <c r="AB92" i="42"/>
  <c r="Y92" i="42"/>
  <c r="Z92" i="42"/>
  <c r="U92" i="42"/>
  <c r="G92" i="42"/>
  <c r="I92" i="42"/>
  <c r="K92" i="42"/>
  <c r="V92" i="42"/>
  <c r="H92" i="42"/>
  <c r="AC92" i="42"/>
  <c r="P92" i="42"/>
  <c r="E65" i="42"/>
  <c r="F131" i="42"/>
  <c r="G76" i="42"/>
  <c r="F76" i="42"/>
  <c r="E76" i="42"/>
  <c r="X100" i="42"/>
  <c r="H100" i="42"/>
  <c r="G100" i="42"/>
  <c r="AC100" i="42"/>
  <c r="Q100" i="42"/>
  <c r="R100" i="42"/>
  <c r="P100" i="42"/>
  <c r="T100" i="42"/>
  <c r="AD100" i="42"/>
  <c r="N100" i="42"/>
  <c r="AA100" i="42"/>
  <c r="I100" i="42"/>
  <c r="O100" i="42"/>
  <c r="S100" i="42"/>
  <c r="L100" i="42"/>
  <c r="U100" i="42"/>
  <c r="Y100" i="42"/>
  <c r="AB100" i="42"/>
  <c r="W100" i="42"/>
  <c r="Z100" i="42"/>
  <c r="J100" i="42"/>
  <c r="M100" i="42"/>
  <c r="V100" i="42"/>
  <c r="K100" i="42"/>
  <c r="Z89" i="42"/>
  <c r="H89" i="42"/>
  <c r="AD89" i="42"/>
  <c r="O89" i="42"/>
  <c r="AC89" i="42"/>
  <c r="M89" i="42"/>
  <c r="V89" i="42"/>
  <c r="R89" i="42"/>
  <c r="N89" i="42"/>
  <c r="Y89" i="42"/>
  <c r="AA89" i="42"/>
  <c r="W89" i="42"/>
  <c r="U89" i="42"/>
  <c r="AB89" i="42"/>
  <c r="X89" i="42"/>
  <c r="Q89" i="42"/>
  <c r="L89" i="42"/>
  <c r="T89" i="42"/>
  <c r="I89" i="42"/>
  <c r="S89" i="42"/>
  <c r="K89" i="42"/>
  <c r="G89" i="42"/>
  <c r="J89" i="42"/>
  <c r="P89" i="42"/>
  <c r="E67" i="42"/>
  <c r="G67" i="42"/>
  <c r="F67" i="42"/>
  <c r="O93" i="42" l="1"/>
  <c r="O94" i="42" s="1"/>
  <c r="T102" i="42"/>
  <c r="AA102" i="42"/>
  <c r="S102" i="42"/>
  <c r="AD102" i="42"/>
  <c r="H102" i="42"/>
  <c r="L102" i="42"/>
  <c r="R93" i="42"/>
  <c r="R94" i="42" s="1"/>
  <c r="Q93" i="42"/>
  <c r="Q94" i="42" s="1"/>
  <c r="W93" i="42"/>
  <c r="W94" i="42" s="1"/>
  <c r="F77" i="42"/>
  <c r="R102" i="42"/>
  <c r="AC102" i="42"/>
  <c r="F133" i="42"/>
  <c r="G133" i="42" s="1"/>
  <c r="AE56" i="46" s="1"/>
  <c r="W102" i="42"/>
  <c r="O102" i="42"/>
  <c r="X102" i="42"/>
  <c r="Q102" i="42"/>
  <c r="AB102" i="42"/>
  <c r="V102" i="42"/>
  <c r="N102" i="42"/>
  <c r="G102" i="42"/>
  <c r="I102" i="42"/>
  <c r="M102" i="42"/>
  <c r="U102" i="42"/>
  <c r="F132" i="42"/>
  <c r="Y55" i="46" s="1"/>
  <c r="J102" i="42"/>
  <c r="K102" i="42"/>
  <c r="Y102" i="42"/>
  <c r="Z102" i="42"/>
  <c r="G134" i="42"/>
  <c r="AE57" i="46" s="1"/>
  <c r="G78" i="42"/>
  <c r="F78" i="42"/>
  <c r="Z98" i="42"/>
  <c r="AC98" i="42"/>
  <c r="P98" i="42"/>
  <c r="V98" i="42"/>
  <c r="O98" i="42"/>
  <c r="AA98" i="42"/>
  <c r="Y98" i="42"/>
  <c r="N98" i="42"/>
  <c r="X98" i="42"/>
  <c r="W98" i="42"/>
  <c r="J98" i="42"/>
  <c r="AB98" i="42"/>
  <c r="L98" i="42"/>
  <c r="T98" i="42"/>
  <c r="K98" i="42"/>
  <c r="Q98" i="42"/>
  <c r="M98" i="42"/>
  <c r="S98" i="42"/>
  <c r="G77" i="42"/>
  <c r="G98" i="42"/>
  <c r="U98" i="42"/>
  <c r="R98" i="42"/>
  <c r="I98" i="42"/>
  <c r="H98" i="42"/>
  <c r="N93" i="42"/>
  <c r="N94" i="42" s="1"/>
  <c r="G71" i="42"/>
  <c r="G93" i="42"/>
  <c r="G94" i="42" s="1"/>
  <c r="T93" i="42"/>
  <c r="T94" i="42" s="1"/>
  <c r="Y93" i="42"/>
  <c r="Y94" i="42" s="1"/>
  <c r="M93" i="42"/>
  <c r="M94" i="42" s="1"/>
  <c r="S93" i="42"/>
  <c r="S94" i="42" s="1"/>
  <c r="J93" i="42"/>
  <c r="J94" i="42" s="1"/>
  <c r="I93" i="42"/>
  <c r="I94" i="42" s="1"/>
  <c r="AA93" i="42"/>
  <c r="AA94" i="42" s="1"/>
  <c r="V93" i="42"/>
  <c r="V94" i="42" s="1"/>
  <c r="AD93" i="42"/>
  <c r="AD94" i="42" s="1"/>
  <c r="F71" i="42"/>
  <c r="E71" i="42"/>
  <c r="AC93" i="42"/>
  <c r="AC94" i="42" s="1"/>
  <c r="Z93" i="42"/>
  <c r="Z94" i="42" s="1"/>
  <c r="AB93" i="42"/>
  <c r="AB94" i="42" s="1"/>
  <c r="L93" i="42"/>
  <c r="L94" i="42" s="1"/>
  <c r="P93" i="42"/>
  <c r="P94" i="42" s="1"/>
  <c r="H93" i="42"/>
  <c r="H94" i="42" s="1"/>
  <c r="K93" i="42"/>
  <c r="K94" i="42" s="1"/>
  <c r="U93" i="42"/>
  <c r="U94" i="42" s="1"/>
  <c r="X93" i="42"/>
  <c r="X94" i="42" s="1"/>
  <c r="H71" i="42"/>
  <c r="G132" i="42"/>
  <c r="AE55" i="46" s="1"/>
  <c r="G131" i="42"/>
  <c r="AE54" i="46" s="1"/>
  <c r="Y54" i="46"/>
  <c r="Y56" i="46" l="1"/>
</calcChain>
</file>

<file path=xl/sharedStrings.xml><?xml version="1.0" encoding="utf-8"?>
<sst xmlns="http://schemas.openxmlformats.org/spreadsheetml/2006/main" count="169" uniqueCount="126">
  <si>
    <t>Total</t>
  </si>
  <si>
    <t>Vehicle type</t>
  </si>
  <si>
    <t>Landowner:</t>
  </si>
  <si>
    <t>Site addess:</t>
  </si>
  <si>
    <t>New/additional floor area</t>
  </si>
  <si>
    <t>Refurbished floor area</t>
  </si>
  <si>
    <t>Development name:</t>
  </si>
  <si>
    <t>Principal contractor:</t>
  </si>
  <si>
    <t>Site postcode:</t>
  </si>
  <si>
    <t>Consolidation centre postcode:</t>
  </si>
  <si>
    <t>Gross floor area (sqm)</t>
  </si>
  <si>
    <t>Schedule</t>
  </si>
  <si>
    <t>Duration (Number of months)</t>
  </si>
  <si>
    <t>Month number</t>
  </si>
  <si>
    <t>Cladding</t>
  </si>
  <si>
    <t>Monthly total</t>
  </si>
  <si>
    <t>Average daily total</t>
  </si>
  <si>
    <t>Start month</t>
  </si>
  <si>
    <t>Schedule (mmm/yyyy)</t>
  </si>
  <si>
    <t>End month</t>
  </si>
  <si>
    <t>Start month (mmm/yyyy)</t>
  </si>
  <si>
    <t>End month (mmm/yyyy)</t>
  </si>
  <si>
    <t>3.5t - 7.5t</t>
  </si>
  <si>
    <t>Duration (Number of days)</t>
  </si>
  <si>
    <t>Avg daily tot</t>
  </si>
  <si>
    <t>Start</t>
  </si>
  <si>
    <t>End</t>
  </si>
  <si>
    <t>Number of working days per month:</t>
  </si>
  <si>
    <t>No. of trips (monthly)</t>
  </si>
  <si>
    <t>Peak no. of trips (daily)</t>
  </si>
  <si>
    <t>Site setup and demolition</t>
  </si>
  <si>
    <t>Basement excavation and piling</t>
  </si>
  <si>
    <t>Sub-structure</t>
  </si>
  <si>
    <t>Super-structure</t>
  </si>
  <si>
    <t>Fit-out, testing and commissioning</t>
  </si>
  <si>
    <t>Peak period of construction</t>
  </si>
  <si>
    <t>Version:</t>
  </si>
  <si>
    <t xml:space="preserve">   Residential</t>
  </si>
  <si>
    <t xml:space="preserve">   A1 Retail</t>
  </si>
  <si>
    <t xml:space="preserve">   A3 Retail</t>
  </si>
  <si>
    <t xml:space="preserve">   A5 Retail</t>
  </si>
  <si>
    <t xml:space="preserve">   B1 Office</t>
  </si>
  <si>
    <t xml:space="preserve">   B2 General industry</t>
  </si>
  <si>
    <t xml:space="preserve">   B8 Storage and distribution</t>
  </si>
  <si>
    <t xml:space="preserve">   D1 Residential institutions</t>
  </si>
  <si>
    <t xml:space="preserve">   D2 Leisure</t>
  </si>
  <si>
    <t xml:space="preserve">   Hotel</t>
  </si>
  <si>
    <t xml:space="preserve">   Other</t>
  </si>
  <si>
    <t xml:space="preserve">   Total</t>
  </si>
  <si>
    <t>Last Updated:</t>
  </si>
  <si>
    <t>DATA INPUT</t>
  </si>
  <si>
    <t>The purpose of the Tool is to help improve the creation and evaluation of CLPs by providing a number of standardised outputs. These graphical and tabular outputs provide detailed information to be used within a CLP from typical input data. The tool will help logistics managers feed reliable and relevant information into the CLP assisting them with creating this documentation.</t>
  </si>
  <si>
    <t>The remainder of the sheet will populate accordingly based on the data input into the tool.</t>
  </si>
  <si>
    <t>Input hourly distribution of vehicles on typical day</t>
  </si>
  <si>
    <t>Axis Scale</t>
  </si>
  <si>
    <t>X</t>
  </si>
  <si>
    <t>Max</t>
  </si>
  <si>
    <t>Min</t>
  </si>
  <si>
    <t>Tick</t>
  </si>
  <si>
    <t>Vehicle type in peak of individual construction phase</t>
  </si>
  <si>
    <t>Number of vehicles in peak of phase (including possible overlap of subsequent phases)</t>
  </si>
  <si>
    <t>Total number of vehicles through construction programme</t>
  </si>
  <si>
    <t>Chart labels</t>
  </si>
  <si>
    <t>Titles</t>
  </si>
  <si>
    <t>Xaxis</t>
  </si>
  <si>
    <t>Y axis left</t>
  </si>
  <si>
    <t>y axis right</t>
  </si>
  <si>
    <t>Chart</t>
  </si>
  <si>
    <t>Programme</t>
  </si>
  <si>
    <t>Vehcile Programme</t>
  </si>
  <si>
    <t>Hourly</t>
  </si>
  <si>
    <t>Construction programme</t>
  </si>
  <si>
    <t>Number of vehicles</t>
  </si>
  <si>
    <t>Month beginning</t>
  </si>
  <si>
    <t>Hour beginning</t>
  </si>
  <si>
    <t>Number of vehicles per month</t>
  </si>
  <si>
    <t>Number of vehicles per day</t>
  </si>
  <si>
    <t>Number of vehicles per hour</t>
  </si>
  <si>
    <t>Number of vehicles by types during peak of phase</t>
  </si>
  <si>
    <t>No. of 
trips (monthly)</t>
  </si>
  <si>
    <t>Sheet 1 of 2</t>
  </si>
  <si>
    <t>Sheet 2 of 2</t>
  </si>
  <si>
    <t>Estimated minutes between vehicle arrivals</t>
  </si>
  <si>
    <t>Chosing Buildings or Infrastructure will update the names of the phases only. The spreadsheet functions the same no matter which is chosen.</t>
  </si>
  <si>
    <t>≤ 3.5t</t>
  </si>
  <si>
    <t xml:space="preserve"> ≥ 7.5t</t>
  </si>
  <si>
    <t>Type of project:</t>
  </si>
  <si>
    <t>Buildings</t>
  </si>
  <si>
    <t>Infrastructure</t>
  </si>
  <si>
    <t>Period of stage</t>
  </si>
  <si>
    <t>Shortcut:</t>
  </si>
  <si>
    <t xml:space="preserve">Services &amp; systems installation </t>
  </si>
  <si>
    <t>Excavation and foundations</t>
  </si>
  <si>
    <t>Site establishment, clearance &amp; alterations</t>
  </si>
  <si>
    <t>Building</t>
  </si>
  <si>
    <t>Renovation of existing building</t>
  </si>
  <si>
    <t>New build</t>
  </si>
  <si>
    <t>Vacant</t>
  </si>
  <si>
    <t>State of current site:</t>
  </si>
  <si>
    <t>Structures to be demolished</t>
  </si>
  <si>
    <t>Structures to be retianed</t>
  </si>
  <si>
    <t>Type of construction:</t>
  </si>
  <si>
    <t>HOW TO USE CLP TOOL</t>
  </si>
  <si>
    <t>PURPOSE OF TOOL</t>
  </si>
  <si>
    <t>REFERENCE INFORMATION</t>
  </si>
  <si>
    <t xml:space="preserve">          CONSTRUCTION LOGISTICS PLANNING TOOL</t>
  </si>
  <si>
    <t xml:space="preserve">EXPECTED NUMBER OF VEHICLES </t>
  </si>
  <si>
    <t xml:space="preserve">CONSTRUCTION PROGRAMME OVERVIEW </t>
  </si>
  <si>
    <t xml:space="preserve">  CONSTRUCTION PROGRAMME OVERVIEW </t>
  </si>
  <si>
    <t xml:space="preserve">EXPECTED SCHEDULE OF VEHICLES </t>
  </si>
  <si>
    <t>USER INPUTS</t>
  </si>
  <si>
    <r>
      <t xml:space="preserve">            </t>
    </r>
    <r>
      <rPr>
        <b/>
        <sz val="16"/>
        <color theme="0"/>
        <rFont val="Arial"/>
        <family val="2"/>
      </rPr>
      <t xml:space="preserve">     CONSTRUCTION LOGISTICS PLANNING TOOL   </t>
    </r>
    <r>
      <rPr>
        <b/>
        <sz val="16"/>
        <color rgb="FF05164C"/>
        <rFont val="Arial"/>
        <family val="2"/>
      </rPr>
      <t>(INPUTS)</t>
    </r>
  </si>
  <si>
    <r>
      <t xml:space="preserve">          </t>
    </r>
    <r>
      <rPr>
        <b/>
        <sz val="11"/>
        <color theme="0"/>
        <rFont val="Arial"/>
        <family val="2"/>
      </rPr>
      <t xml:space="preserve">CONSTRUCTION LOGISTICS PLANNING TOOL  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5164C"/>
        <rFont val="Arial"/>
        <family val="2"/>
      </rPr>
      <t>(OUTPUTS)</t>
    </r>
  </si>
  <si>
    <t>NO. OF VEHICLES IN PEAK PHASE (INC. POSSIBLE OVERLAP OF SUBSEQUENT PHASES)</t>
  </si>
  <si>
    <t>NO. OF VEHICLES IN PEAK PHASE (EX. OTHER PHASES)</t>
  </si>
  <si>
    <t>Completed by:</t>
  </si>
  <si>
    <t>Data should only be input into the blue boxes available:</t>
  </si>
  <si>
    <t xml:space="preserve">Ensure that Macros are enabled for the spreadsheet. For further information on how to use the excel based tool refer to the CLP Guidence Documentation. </t>
  </si>
  <si>
    <t>button at the top of the sheet to expand columns for further data entry where required.</t>
  </si>
  <si>
    <t>Use the</t>
  </si>
  <si>
    <r>
      <t xml:space="preserve"> </t>
    </r>
    <r>
      <rPr>
        <sz val="10"/>
        <color theme="0" tint="-0.499984740745262"/>
        <rFont val="Wingdings 3"/>
        <family val="1"/>
        <charset val="2"/>
      </rPr>
      <t>K</t>
    </r>
    <r>
      <rPr>
        <sz val="10"/>
        <color theme="0" tint="-0.499984740745262"/>
        <rFont val="Arial"/>
        <family val="2"/>
      </rPr>
      <t xml:space="preserve">   ENTER NAME BELOW   </t>
    </r>
    <r>
      <rPr>
        <sz val="10"/>
        <color theme="0" tint="-0.499984740745262"/>
        <rFont val="Wingdings 3"/>
        <family val="1"/>
        <charset val="2"/>
      </rPr>
      <t>K</t>
    </r>
  </si>
  <si>
    <r>
      <t xml:space="preserve">              </t>
    </r>
    <r>
      <rPr>
        <b/>
        <sz val="11"/>
        <color theme="0"/>
        <rFont val="Arial"/>
        <family val="2"/>
      </rPr>
      <t xml:space="preserve">CONSTRUCTION LOGISTICS PLANNING TOOL  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5164C"/>
        <rFont val="Arial"/>
        <family val="2"/>
      </rPr>
      <t>(OUTPUTS)</t>
    </r>
  </si>
  <si>
    <t>Construction phase</t>
  </si>
  <si>
    <t>phase of construction</t>
  </si>
  <si>
    <t>Period of phase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</si>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</sst>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yy"/>
    <numFmt numFmtId="165" formatCode="[$-F800]dddd\,\ mmmm\ dd\,\ yyyy"/>
    <numFmt numFmtId="166" formatCode="dd/mm/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rgb="FF0A0101"/>
      <name val="Arial"/>
      <family val="2"/>
    </font>
    <font>
      <b/>
      <sz val="14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rgb="FF0070C0"/>
      <name val="Arial"/>
      <family val="2"/>
    </font>
    <font>
      <sz val="11"/>
      <color theme="0"/>
      <name val="Arial"/>
      <family val="2"/>
    </font>
    <font>
      <b/>
      <sz val="12"/>
      <color rgb="FF0070C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11"/>
      <color theme="0" tint="-4.9989318521683403E-2"/>
      <name val="Arial"/>
      <family val="2"/>
    </font>
    <font>
      <sz val="11"/>
      <color rgb="FFFF0000"/>
      <name val="Arial"/>
      <family val="2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rgb="FF00B6B4"/>
      <name val="Arial"/>
      <family val="2"/>
    </font>
    <font>
      <b/>
      <sz val="10"/>
      <color rgb="FF0019A8"/>
      <name val="Arial"/>
      <family val="2"/>
    </font>
    <font>
      <b/>
      <sz val="8"/>
      <color rgb="FF05164C"/>
      <name val="Arial"/>
      <family val="2"/>
    </font>
    <font>
      <sz val="10"/>
      <color rgb="FF0019A8"/>
      <name val="Arial"/>
      <family val="2"/>
    </font>
    <font>
      <sz val="8"/>
      <color rgb="FF0019A8"/>
      <name val="Arial"/>
      <family val="2"/>
    </font>
    <font>
      <b/>
      <sz val="11"/>
      <color rgb="FF0019A8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1"/>
      <color rgb="FF05164C"/>
      <name val="Arial"/>
      <family val="2"/>
    </font>
    <font>
      <b/>
      <sz val="16"/>
      <color rgb="FF05164C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theme="0" tint="-0.499984740745262"/>
      <name val="Wingdings 3"/>
      <family val="1"/>
      <charset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68F98"/>
        <bgColor indexed="64"/>
      </patternFill>
    </fill>
    <fill>
      <patternFill patternType="solid">
        <fgColor rgb="FF00B6B4"/>
        <bgColor indexed="64"/>
      </patternFill>
    </fill>
    <fill>
      <patternFill patternType="solid">
        <fgColor rgb="FFE1F7FF"/>
        <bgColor indexed="64"/>
      </patternFill>
    </fill>
  </fills>
  <borders count="1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theme="0" tint="-4.9989318521683403E-2"/>
      </right>
      <top/>
      <bottom/>
      <diagonal/>
    </border>
    <border>
      <left style="thin">
        <color theme="0" tint="-0.1499679555650502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auto="1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43">
    <xf numFmtId="0" fontId="0" fillId="0" borderId="0" xfId="0"/>
    <xf numFmtId="14" fontId="25" fillId="26" borderId="0" xfId="0" applyNumberFormat="1" applyFont="1" applyFill="1" applyBorder="1"/>
    <xf numFmtId="0" fontId="2" fillId="25" borderId="0" xfId="0" applyFont="1" applyFill="1" applyBorder="1" applyAlignment="1">
      <alignment vertical="center"/>
    </xf>
    <xf numFmtId="0" fontId="2" fillId="25" borderId="92" xfId="0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29" fillId="26" borderId="53" xfId="0" applyFont="1" applyFill="1" applyBorder="1" applyAlignment="1">
      <alignment horizontal="center"/>
    </xf>
    <xf numFmtId="0" fontId="30" fillId="26" borderId="0" xfId="0" applyFont="1" applyFill="1" applyBorder="1" applyAlignment="1">
      <alignment horizontal="center"/>
    </xf>
    <xf numFmtId="0" fontId="31" fillId="26" borderId="0" xfId="0" applyFont="1" applyFill="1" applyBorder="1"/>
    <xf numFmtId="0" fontId="2" fillId="26" borderId="0" xfId="0" applyFont="1" applyFill="1" applyBorder="1"/>
    <xf numFmtId="9" fontId="2" fillId="26" borderId="0" xfId="0" applyNumberFormat="1" applyFont="1" applyFill="1" applyBorder="1" applyAlignment="1">
      <alignment horizontal="center"/>
    </xf>
    <xf numFmtId="0" fontId="2" fillId="26" borderId="0" xfId="0" applyFont="1" applyFill="1" applyBorder="1" applyAlignment="1" applyProtection="1">
      <alignment horizontal="left" vertical="center"/>
      <protection hidden="1"/>
    </xf>
    <xf numFmtId="0" fontId="2" fillId="26" borderId="0" xfId="0" applyFont="1" applyFill="1" applyBorder="1" applyAlignment="1" applyProtection="1">
      <alignment horizontal="center" vertical="center"/>
      <protection hidden="1"/>
    </xf>
    <xf numFmtId="3" fontId="2" fillId="26" borderId="0" xfId="0" applyNumberFormat="1" applyFont="1" applyFill="1" applyBorder="1" applyAlignment="1" applyProtection="1">
      <alignment horizontal="center" vertical="center"/>
      <protection hidden="1"/>
    </xf>
    <xf numFmtId="0" fontId="22" fillId="26" borderId="0" xfId="0" applyFont="1" applyFill="1" applyBorder="1" applyAlignment="1">
      <alignment horizontal="left" vertical="center"/>
    </xf>
    <xf numFmtId="0" fontId="2" fillId="25" borderId="0" xfId="0" applyFont="1" applyFill="1"/>
    <xf numFmtId="0" fontId="2" fillId="0" borderId="0" xfId="0" applyFont="1"/>
    <xf numFmtId="0" fontId="34" fillId="26" borderId="0" xfId="43" applyFont="1" applyFill="1" applyBorder="1"/>
    <xf numFmtId="0" fontId="32" fillId="26" borderId="0" xfId="43" applyFont="1" applyFill="1" applyBorder="1"/>
    <xf numFmtId="0" fontId="2" fillId="26" borderId="90" xfId="0" applyFont="1" applyFill="1" applyBorder="1"/>
    <xf numFmtId="0" fontId="2" fillId="26" borderId="53" xfId="0" applyFont="1" applyFill="1" applyBorder="1"/>
    <xf numFmtId="0" fontId="2" fillId="26" borderId="53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horizontal="center" vertical="center"/>
    </xf>
    <xf numFmtId="0" fontId="2" fillId="26" borderId="90" xfId="0" applyFont="1" applyFill="1" applyBorder="1" applyAlignment="1">
      <alignment horizontal="center" vertical="center"/>
    </xf>
    <xf numFmtId="164" fontId="32" fillId="26" borderId="0" xfId="43" applyNumberFormat="1" applyFont="1" applyFill="1" applyBorder="1" applyAlignment="1" applyProtection="1">
      <alignment horizontal="center" vertical="center"/>
      <protection hidden="1"/>
    </xf>
    <xf numFmtId="0" fontId="35" fillId="26" borderId="0" xfId="43" applyFont="1" applyFill="1" applyBorder="1"/>
    <xf numFmtId="0" fontId="2" fillId="26" borderId="91" xfId="0" applyFont="1" applyFill="1" applyBorder="1"/>
    <xf numFmtId="0" fontId="2" fillId="26" borderId="92" xfId="0" applyFont="1" applyFill="1" applyBorder="1"/>
    <xf numFmtId="0" fontId="2" fillId="26" borderId="93" xfId="0" applyFont="1" applyFill="1" applyBorder="1"/>
    <xf numFmtId="0" fontId="2" fillId="25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2" fillId="25" borderId="0" xfId="43" applyFont="1" applyFill="1"/>
    <xf numFmtId="0" fontId="32" fillId="0" borderId="0" xfId="43" applyFont="1"/>
    <xf numFmtId="0" fontId="34" fillId="24" borderId="53" xfId="43" applyFont="1" applyFill="1" applyBorder="1"/>
    <xf numFmtId="0" fontId="34" fillId="24" borderId="0" xfId="43" applyFont="1" applyFill="1" applyBorder="1"/>
    <xf numFmtId="0" fontId="32" fillId="24" borderId="0" xfId="43" applyFont="1" applyFill="1" applyBorder="1"/>
    <xf numFmtId="0" fontId="32" fillId="24" borderId="90" xfId="43" applyFont="1" applyFill="1" applyBorder="1"/>
    <xf numFmtId="0" fontId="32" fillId="0" borderId="0" xfId="43" applyFont="1" applyFill="1"/>
    <xf numFmtId="0" fontId="37" fillId="26" borderId="53" xfId="43" applyFont="1" applyFill="1" applyBorder="1"/>
    <xf numFmtId="0" fontId="37" fillId="26" borderId="0" xfId="43" applyFont="1" applyFill="1" applyBorder="1"/>
    <xf numFmtId="0" fontId="37" fillId="26" borderId="90" xfId="43" applyFont="1" applyFill="1" applyBorder="1"/>
    <xf numFmtId="0" fontId="32" fillId="26" borderId="53" xfId="43" applyFont="1" applyFill="1" applyBorder="1"/>
    <xf numFmtId="0" fontId="32" fillId="0" borderId="0" xfId="43" applyFont="1" applyBorder="1"/>
    <xf numFmtId="0" fontId="32" fillId="0" borderId="21" xfId="43" applyFont="1" applyBorder="1"/>
    <xf numFmtId="0" fontId="38" fillId="26" borderId="0" xfId="43" applyFont="1" applyFill="1" applyBorder="1" applyAlignment="1">
      <alignment vertical="center"/>
    </xf>
    <xf numFmtId="0" fontId="32" fillId="26" borderId="90" xfId="43" applyFont="1" applyFill="1" applyBorder="1"/>
    <xf numFmtId="0" fontId="32" fillId="0" borderId="22" xfId="43" applyFont="1" applyBorder="1"/>
    <xf numFmtId="0" fontId="39" fillId="26" borderId="0" xfId="43" applyFont="1" applyFill="1" applyBorder="1" applyAlignment="1">
      <alignment horizontal="left"/>
    </xf>
    <xf numFmtId="0" fontId="32" fillId="26" borderId="0" xfId="43" applyFont="1" applyFill="1" applyBorder="1" applyAlignment="1">
      <alignment horizontal="left"/>
    </xf>
    <xf numFmtId="0" fontId="32" fillId="0" borderId="23" xfId="43" applyFont="1" applyBorder="1"/>
    <xf numFmtId="0" fontId="32" fillId="0" borderId="14" xfId="43" applyFont="1" applyBorder="1" applyAlignment="1">
      <alignment horizontal="center" vertical="center"/>
    </xf>
    <xf numFmtId="0" fontId="32" fillId="0" borderId="28" xfId="43" applyFont="1" applyBorder="1" applyAlignment="1">
      <alignment horizontal="center" textRotation="35"/>
    </xf>
    <xf numFmtId="0" fontId="32" fillId="0" borderId="29" xfId="43" applyFont="1" applyBorder="1" applyAlignment="1">
      <alignment horizontal="center" textRotation="35"/>
    </xf>
    <xf numFmtId="0" fontId="34" fillId="0" borderId="30" xfId="43" applyFont="1" applyBorder="1" applyAlignment="1">
      <alignment horizontal="center" textRotation="35"/>
    </xf>
    <xf numFmtId="0" fontId="32" fillId="25" borderId="0" xfId="43" applyFont="1" applyFill="1" applyBorder="1"/>
    <xf numFmtId="0" fontId="32" fillId="0" borderId="24" xfId="43" applyFont="1" applyBorder="1"/>
    <xf numFmtId="3" fontId="32" fillId="0" borderId="19" xfId="43" applyNumberFormat="1" applyFont="1" applyFill="1" applyBorder="1" applyAlignment="1">
      <alignment horizontal="center"/>
    </xf>
    <xf numFmtId="0" fontId="32" fillId="26" borderId="0" xfId="43" applyFont="1" applyFill="1" applyBorder="1" applyAlignment="1">
      <alignment vertical="center" wrapText="1"/>
    </xf>
    <xf numFmtId="0" fontId="32" fillId="0" borderId="60" xfId="43" applyFont="1" applyBorder="1" applyAlignment="1">
      <alignment horizontal="center" vertical="center" wrapText="1"/>
    </xf>
    <xf numFmtId="0" fontId="32" fillId="0" borderId="20" xfId="43" applyFont="1" applyBorder="1" applyAlignment="1">
      <alignment horizontal="center" vertical="center" wrapText="1"/>
    </xf>
    <xf numFmtId="164" fontId="32" fillId="0" borderId="0" xfId="43" applyNumberFormat="1" applyFont="1" applyBorder="1"/>
    <xf numFmtId="0" fontId="35" fillId="26" borderId="0" xfId="43" applyFont="1" applyFill="1"/>
    <xf numFmtId="0" fontId="41" fillId="26" borderId="0" xfId="43" applyFont="1" applyFill="1" applyBorder="1"/>
    <xf numFmtId="0" fontId="42" fillId="26" borderId="0" xfId="43" applyFont="1" applyFill="1" applyBorder="1"/>
    <xf numFmtId="165" fontId="32" fillId="0" borderId="0" xfId="43" applyNumberFormat="1" applyFont="1" applyBorder="1"/>
    <xf numFmtId="164" fontId="32" fillId="0" borderId="34" xfId="43" applyNumberFormat="1" applyFont="1" applyFill="1" applyBorder="1" applyAlignment="1">
      <alignment horizontal="center" textRotation="90"/>
    </xf>
    <xf numFmtId="164" fontId="32" fillId="0" borderId="16" xfId="43" applyNumberFormat="1" applyFont="1" applyFill="1" applyBorder="1" applyAlignment="1">
      <alignment horizontal="center" textRotation="90"/>
    </xf>
    <xf numFmtId="0" fontId="34" fillId="0" borderId="17" xfId="43" applyFont="1" applyBorder="1" applyAlignment="1">
      <alignment horizontal="center" vertical="center"/>
    </xf>
    <xf numFmtId="0" fontId="32" fillId="0" borderId="31" xfId="43" applyFont="1" applyBorder="1" applyAlignment="1">
      <alignment horizontal="center" vertical="center" wrapText="1"/>
    </xf>
    <xf numFmtId="0" fontId="32" fillId="0" borderId="35" xfId="43" applyFont="1" applyFill="1" applyBorder="1" applyAlignment="1">
      <alignment horizontal="center" vertical="center"/>
    </xf>
    <xf numFmtId="0" fontId="32" fillId="0" borderId="19" xfId="43" applyFont="1" applyFill="1" applyBorder="1" applyAlignment="1">
      <alignment horizontal="center" vertical="center"/>
    </xf>
    <xf numFmtId="0" fontId="32" fillId="0" borderId="20" xfId="43" applyFont="1" applyBorder="1" applyAlignment="1">
      <alignment vertical="center"/>
    </xf>
    <xf numFmtId="164" fontId="32" fillId="0" borderId="47" xfId="43" applyNumberFormat="1" applyFont="1" applyBorder="1" applyAlignment="1">
      <alignment horizontal="center"/>
    </xf>
    <xf numFmtId="164" fontId="32" fillId="0" borderId="51" xfId="43" applyNumberFormat="1" applyFont="1" applyBorder="1" applyAlignment="1">
      <alignment horizontal="center"/>
    </xf>
    <xf numFmtId="1" fontId="32" fillId="0" borderId="48" xfId="43" applyNumberFormat="1" applyFont="1" applyBorder="1" applyAlignment="1">
      <alignment horizontal="center"/>
    </xf>
    <xf numFmtId="1" fontId="32" fillId="0" borderId="32" xfId="43" applyNumberFormat="1" applyFont="1" applyFill="1" applyBorder="1" applyAlignment="1">
      <alignment horizontal="center"/>
    </xf>
    <xf numFmtId="3" fontId="32" fillId="0" borderId="27" xfId="43" applyNumberFormat="1" applyFont="1" applyBorder="1" applyAlignment="1">
      <alignment horizontal="center"/>
    </xf>
    <xf numFmtId="164" fontId="32" fillId="0" borderId="49" xfId="43" applyNumberFormat="1" applyFont="1" applyBorder="1" applyAlignment="1">
      <alignment horizontal="center"/>
    </xf>
    <xf numFmtId="164" fontId="32" fillId="0" borderId="52" xfId="43" applyNumberFormat="1" applyFont="1" applyBorder="1" applyAlignment="1">
      <alignment horizontal="center"/>
    </xf>
    <xf numFmtId="1" fontId="32" fillId="0" borderId="50" xfId="43" applyNumberFormat="1" applyFont="1" applyBorder="1" applyAlignment="1">
      <alignment horizontal="center"/>
    </xf>
    <xf numFmtId="1" fontId="32" fillId="0" borderId="33" xfId="43" applyNumberFormat="1" applyFont="1" applyFill="1" applyBorder="1" applyAlignment="1">
      <alignment horizontal="center"/>
    </xf>
    <xf numFmtId="0" fontId="32" fillId="0" borderId="50" xfId="43" applyFont="1" applyBorder="1" applyAlignment="1">
      <alignment horizontal="center"/>
    </xf>
    <xf numFmtId="0" fontId="32" fillId="0" borderId="33" xfId="43" applyFont="1" applyFill="1" applyBorder="1" applyAlignment="1">
      <alignment horizontal="center"/>
    </xf>
    <xf numFmtId="3" fontId="32" fillId="0" borderId="18" xfId="43" applyNumberFormat="1" applyFont="1" applyBorder="1" applyAlignment="1">
      <alignment horizontal="center"/>
    </xf>
    <xf numFmtId="0" fontId="32" fillId="0" borderId="37" xfId="43" applyFont="1" applyBorder="1"/>
    <xf numFmtId="164" fontId="32" fillId="0" borderId="57" xfId="43" applyNumberFormat="1" applyFont="1" applyBorder="1" applyAlignment="1">
      <alignment horizontal="center"/>
    </xf>
    <xf numFmtId="164" fontId="32" fillId="0" borderId="58" xfId="43" applyNumberFormat="1" applyFont="1" applyBorder="1" applyAlignment="1">
      <alignment horizontal="center"/>
    </xf>
    <xf numFmtId="0" fontId="32" fillId="0" borderId="59" xfId="43" applyFont="1" applyBorder="1" applyAlignment="1">
      <alignment horizontal="center"/>
    </xf>
    <xf numFmtId="0" fontId="32" fillId="0" borderId="43" xfId="43" applyFont="1" applyFill="1" applyBorder="1" applyAlignment="1">
      <alignment horizontal="center"/>
    </xf>
    <xf numFmtId="0" fontId="32" fillId="0" borderId="38" xfId="43" applyFont="1" applyBorder="1"/>
    <xf numFmtId="9" fontId="32" fillId="0" borderId="53" xfId="42" applyFont="1" applyFill="1" applyBorder="1" applyAlignment="1">
      <alignment horizontal="center"/>
    </xf>
    <xf numFmtId="164" fontId="32" fillId="0" borderId="55" xfId="43" applyNumberFormat="1" applyFont="1" applyFill="1" applyBorder="1" applyAlignment="1">
      <alignment horizontal="center"/>
    </xf>
    <xf numFmtId="164" fontId="32" fillId="0" borderId="40" xfId="43" applyNumberFormat="1" applyFont="1" applyFill="1" applyBorder="1" applyAlignment="1">
      <alignment horizontal="center"/>
    </xf>
    <xf numFmtId="0" fontId="32" fillId="0" borderId="41" xfId="43" applyFont="1" applyFill="1" applyBorder="1" applyAlignment="1">
      <alignment horizontal="right"/>
    </xf>
    <xf numFmtId="3" fontId="32" fillId="0" borderId="39" xfId="43" applyNumberFormat="1" applyFont="1" applyBorder="1" applyAlignment="1">
      <alignment horizontal="center"/>
    </xf>
    <xf numFmtId="3" fontId="32" fillId="0" borderId="40" xfId="43" applyNumberFormat="1" applyFont="1" applyBorder="1" applyAlignment="1">
      <alignment horizontal="center"/>
    </xf>
    <xf numFmtId="3" fontId="32" fillId="0" borderId="95" xfId="43" applyNumberFormat="1" applyFont="1" applyBorder="1" applyAlignment="1">
      <alignment horizontal="center"/>
    </xf>
    <xf numFmtId="0" fontId="32" fillId="0" borderId="54" xfId="43" applyFont="1" applyBorder="1" applyAlignment="1">
      <alignment horizontal="center"/>
    </xf>
    <xf numFmtId="0" fontId="32" fillId="0" borderId="56" xfId="43" applyFont="1" applyBorder="1"/>
    <xf numFmtId="0" fontId="32" fillId="0" borderId="19" xfId="43" applyFont="1" applyBorder="1"/>
    <xf numFmtId="0" fontId="32" fillId="0" borderId="31" xfId="43" applyFont="1" applyBorder="1" applyAlignment="1">
      <alignment horizontal="right"/>
    </xf>
    <xf numFmtId="3" fontId="32" fillId="0" borderId="35" xfId="43" applyNumberFormat="1" applyFont="1" applyBorder="1" applyAlignment="1">
      <alignment horizontal="center"/>
    </xf>
    <xf numFmtId="3" fontId="32" fillId="0" borderId="19" xfId="43" applyNumberFormat="1" applyFont="1" applyBorder="1" applyAlignment="1">
      <alignment horizontal="center"/>
    </xf>
    <xf numFmtId="3" fontId="32" fillId="0" borderId="20" xfId="43" applyNumberFormat="1" applyFont="1" applyBorder="1" applyAlignment="1">
      <alignment horizontal="center"/>
    </xf>
    <xf numFmtId="0" fontId="32" fillId="26" borderId="0" xfId="43" applyFont="1" applyFill="1" applyBorder="1" applyAlignment="1">
      <alignment horizontal="center"/>
    </xf>
    <xf numFmtId="0" fontId="32" fillId="26" borderId="0" xfId="43" applyFont="1" applyFill="1" applyBorder="1" applyAlignment="1">
      <alignment horizontal="right"/>
    </xf>
    <xf numFmtId="3" fontId="32" fillId="26" borderId="0" xfId="43" applyNumberFormat="1" applyFont="1" applyFill="1" applyBorder="1" applyAlignment="1">
      <alignment horizontal="center"/>
    </xf>
    <xf numFmtId="1" fontId="35" fillId="0" borderId="60" xfId="0" applyNumberFormat="1" applyFont="1" applyFill="1" applyBorder="1" applyAlignment="1">
      <alignment horizontal="center" vertical="center"/>
    </xf>
    <xf numFmtId="1" fontId="35" fillId="0" borderId="19" xfId="0" applyNumberFormat="1" applyFont="1" applyFill="1" applyBorder="1" applyAlignment="1">
      <alignment horizontal="center" vertical="center"/>
    </xf>
    <xf numFmtId="1" fontId="35" fillId="0" borderId="20" xfId="0" applyNumberFormat="1" applyFont="1" applyFill="1" applyBorder="1" applyAlignment="1">
      <alignment horizontal="center" vertical="center"/>
    </xf>
    <xf numFmtId="1" fontId="35" fillId="26" borderId="0" xfId="0" applyNumberFormat="1" applyFont="1" applyFill="1" applyBorder="1" applyAlignment="1">
      <alignment horizontal="center"/>
    </xf>
    <xf numFmtId="3" fontId="32" fillId="26" borderId="0" xfId="43" applyNumberFormat="1" applyFont="1" applyFill="1" applyBorder="1"/>
    <xf numFmtId="0" fontId="32" fillId="26" borderId="0" xfId="43" applyFont="1" applyFill="1"/>
    <xf numFmtId="20" fontId="35" fillId="0" borderId="53" xfId="0" applyNumberFormat="1" applyFont="1" applyFill="1" applyBorder="1" applyAlignment="1">
      <alignment horizontal="center" wrapText="1"/>
    </xf>
    <xf numFmtId="20" fontId="35" fillId="0" borderId="0" xfId="0" applyNumberFormat="1" applyFont="1" applyFill="1" applyBorder="1" applyAlignment="1">
      <alignment horizontal="center" wrapText="1"/>
    </xf>
    <xf numFmtId="20" fontId="35" fillId="0" borderId="90" xfId="0" applyNumberFormat="1" applyFont="1" applyFill="1" applyBorder="1" applyAlignment="1">
      <alignment horizontal="center" wrapText="1"/>
    </xf>
    <xf numFmtId="20" fontId="35" fillId="26" borderId="0" xfId="0" applyNumberFormat="1" applyFont="1" applyFill="1" applyBorder="1" applyAlignment="1">
      <alignment vertical="center" wrapText="1"/>
    </xf>
    <xf numFmtId="9" fontId="2" fillId="0" borderId="0" xfId="0" applyNumberFormat="1" applyFont="1" applyBorder="1" applyAlignment="1">
      <alignment horizontal="center"/>
    </xf>
    <xf numFmtId="0" fontId="32" fillId="24" borderId="0" xfId="43" applyFont="1" applyFill="1"/>
    <xf numFmtId="0" fontId="32" fillId="0" borderId="20" xfId="43" applyFont="1" applyBorder="1" applyAlignment="1">
      <alignment horizontal="center"/>
    </xf>
    <xf numFmtId="3" fontId="32" fillId="0" borderId="26" xfId="43" applyNumberFormat="1" applyFont="1" applyFill="1" applyBorder="1" applyAlignment="1">
      <alignment horizontal="center"/>
    </xf>
    <xf numFmtId="0" fontId="32" fillId="0" borderId="84" xfId="43" applyFont="1" applyBorder="1"/>
    <xf numFmtId="3" fontId="32" fillId="0" borderId="109" xfId="43" applyNumberFormat="1" applyFont="1" applyBorder="1" applyAlignment="1">
      <alignment horizontal="center"/>
    </xf>
    <xf numFmtId="0" fontId="32" fillId="0" borderId="83" xfId="43" applyFont="1" applyBorder="1"/>
    <xf numFmtId="3" fontId="32" fillId="0" borderId="110" xfId="43" applyNumberFormat="1" applyFont="1" applyBorder="1" applyAlignment="1">
      <alignment horizontal="center"/>
    </xf>
    <xf numFmtId="3" fontId="32" fillId="0" borderId="111" xfId="43" applyNumberFormat="1" applyFont="1" applyBorder="1" applyAlignment="1">
      <alignment horizontal="center"/>
    </xf>
    <xf numFmtId="3" fontId="32" fillId="0" borderId="112" xfId="43" applyNumberFormat="1" applyFont="1" applyBorder="1" applyAlignment="1">
      <alignment horizontal="center"/>
    </xf>
    <xf numFmtId="3" fontId="32" fillId="0" borderId="80" xfId="43" applyNumberFormat="1" applyFont="1" applyFill="1" applyBorder="1" applyAlignment="1">
      <alignment horizontal="center"/>
    </xf>
    <xf numFmtId="3" fontId="32" fillId="0" borderId="60" xfId="43" applyNumberFormat="1" applyFont="1" applyFill="1" applyBorder="1" applyAlignment="1">
      <alignment horizontal="center"/>
    </xf>
    <xf numFmtId="0" fontId="32" fillId="0" borderId="105" xfId="43" applyFont="1" applyBorder="1" applyAlignment="1">
      <alignment horizontal="center"/>
    </xf>
    <xf numFmtId="0" fontId="32" fillId="0" borderId="106" xfId="43" applyFont="1" applyBorder="1" applyAlignment="1">
      <alignment horizontal="center"/>
    </xf>
    <xf numFmtId="3" fontId="32" fillId="0" borderId="69" xfId="43" applyNumberFormat="1" applyFont="1" applyBorder="1" applyAlignment="1">
      <alignment horizontal="center"/>
    </xf>
    <xf numFmtId="3" fontId="32" fillId="0" borderId="87" xfId="43" applyNumberFormat="1" applyFont="1" applyBorder="1" applyAlignment="1">
      <alignment horizontal="center"/>
    </xf>
    <xf numFmtId="3" fontId="32" fillId="0" borderId="88" xfId="43" applyNumberFormat="1" applyFont="1" applyBorder="1" applyAlignment="1">
      <alignment horizontal="center"/>
    </xf>
    <xf numFmtId="3" fontId="32" fillId="0" borderId="89" xfId="43" applyNumberFormat="1" applyFont="1" applyBorder="1" applyAlignment="1">
      <alignment horizontal="center"/>
    </xf>
    <xf numFmtId="3" fontId="32" fillId="0" borderId="99" xfId="43" applyNumberFormat="1" applyFont="1" applyBorder="1" applyAlignment="1">
      <alignment horizontal="center"/>
    </xf>
    <xf numFmtId="3" fontId="32" fillId="0" borderId="64" xfId="43" applyNumberFormat="1" applyFont="1" applyBorder="1" applyAlignment="1">
      <alignment horizontal="center"/>
    </xf>
    <xf numFmtId="3" fontId="32" fillId="0" borderId="53" xfId="43" applyNumberFormat="1" applyFont="1" applyBorder="1" applyAlignment="1">
      <alignment horizontal="center"/>
    </xf>
    <xf numFmtId="3" fontId="32" fillId="0" borderId="0" xfId="43" applyNumberFormat="1" applyFont="1" applyBorder="1" applyAlignment="1">
      <alignment horizontal="center"/>
    </xf>
    <xf numFmtId="3" fontId="32" fillId="0" borderId="90" xfId="43" applyNumberFormat="1" applyFont="1" applyBorder="1" applyAlignment="1">
      <alignment horizontal="center"/>
    </xf>
    <xf numFmtId="3" fontId="32" fillId="0" borderId="100" xfId="43" applyNumberFormat="1" applyFont="1" applyBorder="1" applyAlignment="1">
      <alignment horizontal="center"/>
    </xf>
    <xf numFmtId="0" fontId="32" fillId="0" borderId="68" xfId="43" applyFont="1" applyBorder="1" applyAlignment="1">
      <alignment horizontal="center"/>
    </xf>
    <xf numFmtId="3" fontId="32" fillId="0" borderId="101" xfId="43" applyNumberFormat="1" applyFont="1" applyBorder="1" applyAlignment="1">
      <alignment horizontal="center"/>
    </xf>
    <xf numFmtId="3" fontId="32" fillId="0" borderId="114" xfId="43" applyNumberFormat="1" applyFont="1" applyBorder="1" applyAlignment="1">
      <alignment horizontal="center"/>
    </xf>
    <xf numFmtId="3" fontId="32" fillId="0" borderId="107" xfId="43" applyNumberFormat="1" applyFont="1" applyBorder="1" applyAlignment="1">
      <alignment horizontal="center"/>
    </xf>
    <xf numFmtId="3" fontId="32" fillId="0" borderId="108" xfId="43" applyNumberFormat="1" applyFont="1" applyBorder="1" applyAlignment="1">
      <alignment horizontal="center"/>
    </xf>
    <xf numFmtId="0" fontId="32" fillId="0" borderId="71" xfId="43" applyFont="1" applyBorder="1" applyAlignment="1">
      <alignment horizontal="center"/>
    </xf>
    <xf numFmtId="0" fontId="32" fillId="0" borderId="72" xfId="43" applyFont="1" applyBorder="1" applyAlignment="1">
      <alignment horizontal="center"/>
    </xf>
    <xf numFmtId="3" fontId="32" fillId="0" borderId="67" xfId="43" applyNumberFormat="1" applyFont="1" applyBorder="1" applyAlignment="1">
      <alignment horizontal="center"/>
    </xf>
    <xf numFmtId="3" fontId="32" fillId="0" borderId="62" xfId="43" applyNumberFormat="1" applyFont="1" applyBorder="1" applyAlignment="1">
      <alignment horizontal="center"/>
    </xf>
    <xf numFmtId="3" fontId="32" fillId="0" borderId="65" xfId="43" applyNumberFormat="1" applyFont="1" applyBorder="1" applyAlignment="1">
      <alignment horizontal="center"/>
    </xf>
    <xf numFmtId="3" fontId="32" fillId="0" borderId="115" xfId="43" applyNumberFormat="1" applyFont="1" applyBorder="1" applyAlignment="1">
      <alignment horizontal="center"/>
    </xf>
    <xf numFmtId="3" fontId="32" fillId="0" borderId="116" xfId="43" applyNumberFormat="1" applyFont="1" applyBorder="1" applyAlignment="1">
      <alignment horizontal="center"/>
    </xf>
    <xf numFmtId="3" fontId="32" fillId="0" borderId="91" xfId="43" applyNumberFormat="1" applyFont="1" applyBorder="1" applyAlignment="1">
      <alignment horizontal="center"/>
    </xf>
    <xf numFmtId="3" fontId="32" fillId="0" borderId="92" xfId="43" applyNumberFormat="1" applyFont="1" applyBorder="1" applyAlignment="1">
      <alignment horizontal="center"/>
    </xf>
    <xf numFmtId="3" fontId="32" fillId="0" borderId="93" xfId="43" applyNumberFormat="1" applyFont="1" applyBorder="1" applyAlignment="1">
      <alignment horizontal="center"/>
    </xf>
    <xf numFmtId="0" fontId="34" fillId="26" borderId="53" xfId="43" applyFont="1" applyFill="1" applyBorder="1"/>
    <xf numFmtId="0" fontId="34" fillId="0" borderId="0" xfId="43" applyFont="1" applyFill="1" applyBorder="1"/>
    <xf numFmtId="0" fontId="32" fillId="26" borderId="0" xfId="43" applyFont="1" applyFill="1" applyBorder="1" applyAlignment="1"/>
    <xf numFmtId="0" fontId="32" fillId="0" borderId="14" xfId="43" applyFont="1" applyFill="1" applyBorder="1" applyAlignment="1">
      <alignment horizontal="center" vertical="center"/>
    </xf>
    <xf numFmtId="0" fontId="32" fillId="0" borderId="77" xfId="43" applyFont="1" applyFill="1" applyBorder="1" applyAlignment="1">
      <alignment horizontal="center" vertical="center" wrapText="1"/>
    </xf>
    <xf numFmtId="0" fontId="32" fillId="0" borderId="76" xfId="43" applyFont="1" applyFill="1" applyBorder="1" applyAlignment="1">
      <alignment horizontal="center" vertical="center" wrapText="1"/>
    </xf>
    <xf numFmtId="164" fontId="32" fillId="0" borderId="32" xfId="43" applyNumberFormat="1" applyFont="1" applyFill="1" applyBorder="1" applyAlignment="1">
      <alignment horizontal="center"/>
    </xf>
    <xf numFmtId="164" fontId="32" fillId="0" borderId="45" xfId="43" applyNumberFormat="1" applyFont="1" applyFill="1" applyBorder="1" applyAlignment="1">
      <alignment horizontal="center"/>
    </xf>
    <xf numFmtId="164" fontId="32" fillId="0" borderId="33" xfId="43" applyNumberFormat="1" applyFont="1" applyFill="1" applyBorder="1" applyAlignment="1">
      <alignment horizontal="center"/>
    </xf>
    <xf numFmtId="164" fontId="32" fillId="0" borderId="46" xfId="43" applyNumberFormat="1" applyFont="1" applyFill="1" applyBorder="1" applyAlignment="1">
      <alignment horizontal="center"/>
    </xf>
    <xf numFmtId="164" fontId="32" fillId="0" borderId="31" xfId="43" applyNumberFormat="1" applyFont="1" applyFill="1" applyBorder="1" applyAlignment="1">
      <alignment horizontal="center"/>
    </xf>
    <xf numFmtId="164" fontId="32" fillId="0" borderId="61" xfId="43" applyNumberFormat="1" applyFont="1" applyFill="1" applyBorder="1" applyAlignment="1">
      <alignment horizontal="center"/>
    </xf>
    <xf numFmtId="14" fontId="32" fillId="26" borderId="0" xfId="43" applyNumberFormat="1" applyFont="1" applyFill="1" applyBorder="1"/>
    <xf numFmtId="3" fontId="32" fillId="0" borderId="45" xfId="43" applyNumberFormat="1" applyFont="1" applyFill="1" applyBorder="1" applyAlignment="1">
      <alignment horizontal="center"/>
    </xf>
    <xf numFmtId="3" fontId="32" fillId="0" borderId="46" xfId="43" applyNumberFormat="1" applyFont="1" applyFill="1" applyBorder="1" applyAlignment="1">
      <alignment horizontal="center"/>
    </xf>
    <xf numFmtId="17" fontId="32" fillId="26" borderId="0" xfId="43" applyNumberFormat="1" applyFont="1" applyFill="1" applyBorder="1"/>
    <xf numFmtId="164" fontId="32" fillId="0" borderId="41" xfId="43" applyNumberFormat="1" applyFont="1" applyFill="1" applyBorder="1" applyAlignment="1">
      <alignment horizontal="center"/>
    </xf>
    <xf numFmtId="3" fontId="32" fillId="0" borderId="78" xfId="43" applyNumberFormat="1" applyFont="1" applyFill="1" applyBorder="1" applyAlignment="1">
      <alignment horizontal="center"/>
    </xf>
    <xf numFmtId="0" fontId="32" fillId="0" borderId="83" xfId="43" applyFont="1" applyFill="1" applyBorder="1"/>
    <xf numFmtId="164" fontId="32" fillId="0" borderId="85" xfId="43" applyNumberFormat="1" applyFont="1" applyFill="1" applyBorder="1" applyAlignment="1">
      <alignment horizontal="center"/>
    </xf>
    <xf numFmtId="3" fontId="32" fillId="0" borderId="86" xfId="43" applyNumberFormat="1" applyFont="1" applyFill="1" applyBorder="1" applyAlignment="1">
      <alignment horizontal="center"/>
    </xf>
    <xf numFmtId="164" fontId="32" fillId="26" borderId="0" xfId="43" applyNumberFormat="1" applyFont="1" applyFill="1" applyBorder="1" applyAlignment="1">
      <alignment horizontal="center"/>
    </xf>
    <xf numFmtId="164" fontId="32" fillId="0" borderId="142" xfId="43" applyNumberFormat="1" applyFont="1" applyFill="1" applyBorder="1" applyAlignment="1">
      <alignment horizontal="center"/>
    </xf>
    <xf numFmtId="3" fontId="32" fillId="0" borderId="143" xfId="43" applyNumberFormat="1" applyFont="1" applyFill="1" applyBorder="1" applyAlignment="1">
      <alignment horizontal="center"/>
    </xf>
    <xf numFmtId="164" fontId="32" fillId="0" borderId="144" xfId="43" applyNumberFormat="1" applyFont="1" applyFill="1" applyBorder="1" applyAlignment="1">
      <alignment horizontal="center"/>
    </xf>
    <xf numFmtId="3" fontId="32" fillId="0" borderId="145" xfId="43" applyNumberFormat="1" applyFont="1" applyFill="1" applyBorder="1" applyAlignment="1">
      <alignment horizontal="center"/>
    </xf>
    <xf numFmtId="3" fontId="32" fillId="0" borderId="61" xfId="43" applyNumberFormat="1" applyFont="1" applyFill="1" applyBorder="1" applyAlignment="1">
      <alignment horizontal="center"/>
    </xf>
    <xf numFmtId="0" fontId="32" fillId="26" borderId="91" xfId="43" applyFont="1" applyFill="1" applyBorder="1"/>
    <xf numFmtId="0" fontId="32" fillId="26" borderId="92" xfId="43" applyFont="1" applyFill="1" applyBorder="1"/>
    <xf numFmtId="0" fontId="32" fillId="26" borderId="93" xfId="43" applyFont="1" applyFill="1" applyBorder="1"/>
    <xf numFmtId="0" fontId="2" fillId="26" borderId="0" xfId="0" applyFont="1" applyFill="1"/>
    <xf numFmtId="0" fontId="2" fillId="25" borderId="0" xfId="0" applyFont="1" applyFill="1" applyBorder="1" applyAlignment="1"/>
    <xf numFmtId="0" fontId="2" fillId="25" borderId="53" xfId="0" applyFont="1" applyFill="1" applyBorder="1" applyAlignment="1"/>
    <xf numFmtId="0" fontId="2" fillId="25" borderId="90" xfId="0" applyFont="1" applyFill="1" applyBorder="1"/>
    <xf numFmtId="0" fontId="2" fillId="25" borderId="91" xfId="0" applyFont="1" applyFill="1" applyBorder="1"/>
    <xf numFmtId="0" fontId="2" fillId="25" borderId="92" xfId="0" applyFont="1" applyFill="1" applyBorder="1"/>
    <xf numFmtId="0" fontId="2" fillId="25" borderId="93" xfId="0" applyFont="1" applyFill="1" applyBorder="1"/>
    <xf numFmtId="0" fontId="2" fillId="25" borderId="53" xfId="0" applyFont="1" applyFill="1" applyBorder="1"/>
    <xf numFmtId="0" fontId="32" fillId="0" borderId="68" xfId="43" applyFont="1" applyBorder="1"/>
    <xf numFmtId="0" fontId="32" fillId="0" borderId="149" xfId="43" applyFont="1" applyBorder="1"/>
    <xf numFmtId="0" fontId="43" fillId="26" borderId="0" xfId="43" applyFont="1" applyFill="1" applyBorder="1" applyAlignment="1">
      <alignment vertical="center"/>
    </xf>
    <xf numFmtId="0" fontId="44" fillId="26" borderId="0" xfId="43" applyFont="1" applyFill="1" applyBorder="1"/>
    <xf numFmtId="0" fontId="27" fillId="25" borderId="0" xfId="0" applyFont="1" applyFill="1" applyBorder="1" applyAlignment="1">
      <alignment vertical="center"/>
    </xf>
    <xf numFmtId="0" fontId="21" fillId="25" borderId="0" xfId="0" applyFont="1" applyFill="1" applyBorder="1" applyAlignment="1">
      <alignment vertical="center"/>
    </xf>
    <xf numFmtId="0" fontId="2" fillId="26" borderId="0" xfId="0" applyFont="1" applyFill="1" applyBorder="1" applyAlignment="1">
      <alignment horizontal="left" vertical="center" wrapText="1"/>
    </xf>
    <xf numFmtId="0" fontId="46" fillId="25" borderId="0" xfId="0" applyFont="1" applyFill="1" applyBorder="1" applyAlignment="1">
      <alignment vertical="center"/>
    </xf>
    <xf numFmtId="0" fontId="46" fillId="25" borderId="0" xfId="0" applyFont="1" applyFill="1" applyBorder="1" applyAlignment="1">
      <alignment horizontal="left" vertical="center"/>
    </xf>
    <xf numFmtId="0" fontId="2" fillId="29" borderId="0" xfId="0" applyFont="1" applyFill="1" applyBorder="1" applyAlignment="1"/>
    <xf numFmtId="0" fontId="2" fillId="29" borderId="0" xfId="0" applyFont="1" applyFill="1" applyBorder="1"/>
    <xf numFmtId="0" fontId="49" fillId="29" borderId="0" xfId="0" applyFont="1" applyFill="1" applyBorder="1"/>
    <xf numFmtId="0" fontId="49" fillId="29" borderId="0" xfId="0" applyFont="1" applyFill="1" applyBorder="1" applyAlignment="1">
      <alignment vertical="center"/>
    </xf>
    <xf numFmtId="0" fontId="50" fillId="29" borderId="0" xfId="0" applyFont="1" applyFill="1" applyBorder="1" applyAlignment="1">
      <alignment vertical="center"/>
    </xf>
    <xf numFmtId="0" fontId="2" fillId="29" borderId="87" xfId="0" applyFont="1" applyFill="1" applyBorder="1" applyAlignment="1"/>
    <xf numFmtId="0" fontId="2" fillId="29" borderId="88" xfId="0" applyFont="1" applyFill="1" applyBorder="1" applyAlignment="1"/>
    <xf numFmtId="0" fontId="2" fillId="29" borderId="88" xfId="0" applyFont="1" applyFill="1" applyBorder="1"/>
    <xf numFmtId="0" fontId="2" fillId="29" borderId="89" xfId="0" applyFont="1" applyFill="1" applyBorder="1"/>
    <xf numFmtId="0" fontId="2" fillId="29" borderId="53" xfId="0" applyFont="1" applyFill="1" applyBorder="1" applyAlignment="1"/>
    <xf numFmtId="0" fontId="2" fillId="29" borderId="90" xfId="0" applyFont="1" applyFill="1" applyBorder="1"/>
    <xf numFmtId="0" fontId="49" fillId="29" borderId="87" xfId="0" applyFont="1" applyFill="1" applyBorder="1"/>
    <xf numFmtId="0" fontId="49" fillId="29" borderId="88" xfId="0" applyFont="1" applyFill="1" applyBorder="1"/>
    <xf numFmtId="0" fontId="49" fillId="29" borderId="89" xfId="0" applyFont="1" applyFill="1" applyBorder="1"/>
    <xf numFmtId="0" fontId="49" fillId="29" borderId="53" xfId="0" applyFont="1" applyFill="1" applyBorder="1"/>
    <xf numFmtId="0" fontId="49" fillId="29" borderId="90" xfId="0" applyFont="1" applyFill="1" applyBorder="1"/>
    <xf numFmtId="0" fontId="49" fillId="29" borderId="88" xfId="0" applyFont="1" applyFill="1" applyBorder="1" applyAlignment="1">
      <alignment vertical="center"/>
    </xf>
    <xf numFmtId="0" fontId="50" fillId="29" borderId="88" xfId="0" applyFont="1" applyFill="1" applyBorder="1" applyAlignment="1">
      <alignment vertical="center"/>
    </xf>
    <xf numFmtId="0" fontId="2" fillId="26" borderId="87" xfId="0" applyFont="1" applyFill="1" applyBorder="1"/>
    <xf numFmtId="0" fontId="2" fillId="26" borderId="88" xfId="0" applyFont="1" applyFill="1" applyBorder="1"/>
    <xf numFmtId="0" fontId="2" fillId="26" borderId="89" xfId="0" applyFont="1" applyFill="1" applyBorder="1"/>
    <xf numFmtId="0" fontId="26" fillId="26" borderId="90" xfId="0" applyFont="1" applyFill="1" applyBorder="1" applyAlignment="1">
      <alignment horizontal="center" vertical="center"/>
    </xf>
    <xf numFmtId="0" fontId="49" fillId="26" borderId="90" xfId="0" applyFont="1" applyFill="1" applyBorder="1"/>
    <xf numFmtId="0" fontId="36" fillId="29" borderId="53" xfId="43" applyFont="1" applyFill="1" applyBorder="1" applyAlignment="1">
      <alignment horizontal="left" vertical="center"/>
    </xf>
    <xf numFmtId="0" fontId="36" fillId="29" borderId="0" xfId="43" applyFont="1" applyFill="1" applyBorder="1" applyAlignment="1">
      <alignment horizontal="left" vertical="center"/>
    </xf>
    <xf numFmtId="0" fontId="36" fillId="29" borderId="90" xfId="43" applyFont="1" applyFill="1" applyBorder="1" applyAlignment="1">
      <alignment horizontal="left" vertical="center"/>
    </xf>
    <xf numFmtId="0" fontId="34" fillId="29" borderId="53" xfId="43" applyFont="1" applyFill="1" applyBorder="1"/>
    <xf numFmtId="0" fontId="34" fillId="29" borderId="0" xfId="43" applyFont="1" applyFill="1" applyBorder="1"/>
    <xf numFmtId="0" fontId="32" fillId="29" borderId="0" xfId="43" applyFont="1" applyFill="1" applyBorder="1"/>
    <xf numFmtId="0" fontId="32" fillId="29" borderId="90" xfId="43" applyFont="1" applyFill="1" applyBorder="1"/>
    <xf numFmtId="0" fontId="32" fillId="29" borderId="150" xfId="43" applyFont="1" applyFill="1" applyBorder="1"/>
    <xf numFmtId="3" fontId="32" fillId="0" borderId="98" xfId="43" applyNumberFormat="1" applyFont="1" applyBorder="1" applyAlignment="1">
      <alignment horizontal="center"/>
    </xf>
    <xf numFmtId="3" fontId="32" fillId="0" borderId="66" xfId="43" applyNumberFormat="1" applyFont="1" applyBorder="1" applyAlignment="1">
      <alignment horizontal="center"/>
    </xf>
    <xf numFmtId="3" fontId="32" fillId="0" borderId="152" xfId="43" applyNumberFormat="1" applyFont="1" applyBorder="1" applyAlignment="1">
      <alignment horizontal="center"/>
    </xf>
    <xf numFmtId="3" fontId="32" fillId="0" borderId="151" xfId="43" applyNumberFormat="1" applyFont="1" applyBorder="1" applyAlignment="1">
      <alignment horizontal="center"/>
    </xf>
    <xf numFmtId="164" fontId="32" fillId="30" borderId="25" xfId="43" applyNumberFormat="1" applyFont="1" applyFill="1" applyBorder="1" applyAlignment="1" applyProtection="1">
      <alignment horizontal="center"/>
      <protection locked="0"/>
    </xf>
    <xf numFmtId="164" fontId="32" fillId="30" borderId="27" xfId="43" applyNumberFormat="1" applyFont="1" applyFill="1" applyBorder="1" applyAlignment="1" applyProtection="1">
      <alignment horizontal="center"/>
      <protection locked="0"/>
    </xf>
    <xf numFmtId="9" fontId="32" fillId="30" borderId="80" xfId="42" applyFont="1" applyFill="1" applyBorder="1" applyAlignment="1" applyProtection="1">
      <alignment horizontal="center"/>
      <protection locked="0"/>
    </xf>
    <xf numFmtId="9" fontId="32" fillId="30" borderId="69" xfId="42" applyFont="1" applyFill="1" applyBorder="1" applyAlignment="1" applyProtection="1">
      <alignment horizontal="center"/>
      <protection locked="0"/>
    </xf>
    <xf numFmtId="9" fontId="32" fillId="30" borderId="97" xfId="42" applyFont="1" applyFill="1" applyBorder="1" applyAlignment="1" applyProtection="1">
      <alignment horizontal="center"/>
      <protection locked="0"/>
    </xf>
    <xf numFmtId="9" fontId="32" fillId="30" borderId="99" xfId="42" applyFont="1" applyFill="1" applyBorder="1" applyAlignment="1" applyProtection="1">
      <alignment horizontal="center"/>
      <protection locked="0"/>
    </xf>
    <xf numFmtId="9" fontId="32" fillId="30" borderId="63" xfId="42" applyFont="1" applyFill="1" applyBorder="1" applyAlignment="1" applyProtection="1">
      <alignment horizontal="center"/>
      <protection locked="0"/>
    </xf>
    <xf numFmtId="9" fontId="32" fillId="30" borderId="71" xfId="42" applyFont="1" applyFill="1" applyBorder="1" applyAlignment="1" applyProtection="1">
      <alignment horizontal="center"/>
      <protection locked="0"/>
    </xf>
    <xf numFmtId="9" fontId="32" fillId="30" borderId="113" xfId="42" applyFont="1" applyFill="1" applyBorder="1" applyAlignment="1" applyProtection="1">
      <alignment horizontal="center"/>
      <protection locked="0"/>
    </xf>
    <xf numFmtId="3" fontId="32" fillId="0" borderId="110" xfId="43" applyNumberFormat="1" applyFont="1" applyFill="1" applyBorder="1" applyAlignment="1">
      <alignment horizontal="center"/>
    </xf>
    <xf numFmtId="3" fontId="32" fillId="0" borderId="111" xfId="43" applyNumberFormat="1" applyFont="1" applyFill="1" applyBorder="1" applyAlignment="1">
      <alignment horizontal="center"/>
    </xf>
    <xf numFmtId="3" fontId="32" fillId="0" borderId="85" xfId="43" applyNumberFormat="1" applyFont="1" applyFill="1" applyBorder="1" applyAlignment="1">
      <alignment horizontal="center"/>
    </xf>
    <xf numFmtId="3" fontId="32" fillId="0" borderId="41" xfId="43" applyNumberFormat="1" applyFont="1" applyBorder="1" applyAlignment="1">
      <alignment horizontal="center"/>
    </xf>
    <xf numFmtId="3" fontId="32" fillId="0" borderId="31" xfId="43" applyNumberFormat="1" applyFont="1" applyBorder="1" applyAlignment="1">
      <alignment horizontal="center"/>
    </xf>
    <xf numFmtId="3" fontId="32" fillId="0" borderId="143" xfId="43" applyNumberFormat="1" applyFont="1" applyBorder="1" applyAlignment="1">
      <alignment horizontal="center"/>
    </xf>
    <xf numFmtId="3" fontId="32" fillId="0" borderId="45" xfId="43" applyNumberFormat="1" applyFont="1" applyBorder="1" applyAlignment="1">
      <alignment horizontal="center"/>
    </xf>
    <xf numFmtId="3" fontId="32" fillId="0" borderId="46" xfId="43" applyNumberFormat="1" applyFont="1" applyBorder="1" applyAlignment="1">
      <alignment horizontal="center"/>
    </xf>
    <xf numFmtId="3" fontId="32" fillId="0" borderId="155" xfId="43" applyNumberFormat="1" applyFont="1" applyBorder="1" applyAlignment="1">
      <alignment horizontal="center"/>
    </xf>
    <xf numFmtId="3" fontId="32" fillId="0" borderId="156" xfId="43" applyNumberFormat="1" applyFont="1" applyBorder="1" applyAlignment="1">
      <alignment horizontal="center"/>
    </xf>
    <xf numFmtId="3" fontId="32" fillId="0" borderId="61" xfId="43" applyNumberFormat="1" applyFont="1" applyBorder="1" applyAlignment="1">
      <alignment horizontal="center"/>
    </xf>
    <xf numFmtId="0" fontId="33" fillId="28" borderId="87" xfId="43" applyFont="1" applyFill="1" applyBorder="1" applyAlignment="1">
      <alignment horizontal="left" vertical="center"/>
    </xf>
    <xf numFmtId="0" fontId="33" fillId="28" borderId="53" xfId="43" applyFont="1" applyFill="1" applyBorder="1" applyAlignment="1">
      <alignment horizontal="left" vertical="center"/>
    </xf>
    <xf numFmtId="0" fontId="2" fillId="29" borderId="53" xfId="0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horizontal="center" vertical="center"/>
    </xf>
    <xf numFmtId="0" fontId="2" fillId="29" borderId="90" xfId="0" applyFont="1" applyFill="1" applyBorder="1" applyAlignment="1">
      <alignment horizontal="center" vertical="center"/>
    </xf>
    <xf numFmtId="0" fontId="2" fillId="26" borderId="91" xfId="0" applyFont="1" applyFill="1" applyBorder="1" applyAlignment="1">
      <alignment horizontal="center" vertical="center"/>
    </xf>
    <xf numFmtId="0" fontId="2" fillId="26" borderId="92" xfId="0" applyFont="1" applyFill="1" applyBorder="1" applyAlignment="1">
      <alignment horizontal="center" vertical="center"/>
    </xf>
    <xf numFmtId="0" fontId="2" fillId="26" borderId="93" xfId="0" applyFont="1" applyFill="1" applyBorder="1" applyAlignment="1">
      <alignment horizontal="center" vertical="center"/>
    </xf>
    <xf numFmtId="0" fontId="48" fillId="0" borderId="126" xfId="0" applyFont="1" applyFill="1" applyBorder="1" applyAlignment="1">
      <alignment vertical="center"/>
    </xf>
    <xf numFmtId="0" fontId="56" fillId="25" borderId="0" xfId="0" applyFont="1" applyFill="1" applyBorder="1" applyAlignment="1"/>
    <xf numFmtId="3" fontId="32" fillId="0" borderId="25" xfId="43" applyNumberFormat="1" applyFont="1" applyFill="1" applyBorder="1" applyAlignment="1" applyProtection="1">
      <alignment horizontal="center"/>
      <protection locked="0"/>
    </xf>
    <xf numFmtId="3" fontId="32" fillId="0" borderId="26" xfId="43" applyNumberFormat="1" applyFont="1" applyFill="1" applyBorder="1" applyAlignment="1" applyProtection="1">
      <alignment horizontal="center"/>
      <protection locked="0"/>
    </xf>
    <xf numFmtId="3" fontId="32" fillId="0" borderId="32" xfId="43" applyNumberFormat="1" applyFont="1" applyFill="1" applyBorder="1" applyAlignment="1" applyProtection="1">
      <alignment horizontal="center"/>
      <protection locked="0"/>
    </xf>
    <xf numFmtId="3" fontId="32" fillId="0" borderId="153" xfId="43" applyNumberFormat="1" applyFont="1" applyFill="1" applyBorder="1" applyAlignment="1" applyProtection="1">
      <alignment horizontal="center"/>
      <protection locked="0"/>
    </xf>
    <xf numFmtId="3" fontId="32" fillId="0" borderId="96" xfId="43" applyNumberFormat="1" applyFont="1" applyFill="1" applyBorder="1" applyAlignment="1" applyProtection="1">
      <alignment horizontal="center"/>
      <protection locked="0"/>
    </xf>
    <xf numFmtId="3" fontId="32" fillId="0" borderId="154" xfId="43" applyNumberFormat="1" applyFont="1" applyFill="1" applyBorder="1" applyAlignment="1" applyProtection="1">
      <alignment horizontal="center"/>
      <protection locked="0"/>
    </xf>
    <xf numFmtId="3" fontId="32" fillId="0" borderId="15" xfId="43" applyNumberFormat="1" applyFont="1" applyFill="1" applyBorder="1" applyAlignment="1" applyProtection="1">
      <alignment horizontal="center"/>
      <protection locked="0"/>
    </xf>
    <xf numFmtId="3" fontId="32" fillId="0" borderId="33" xfId="43" applyNumberFormat="1" applyFont="1" applyFill="1" applyBorder="1" applyAlignment="1" applyProtection="1">
      <alignment horizontal="center"/>
      <protection locked="0"/>
    </xf>
    <xf numFmtId="3" fontId="32" fillId="0" borderId="42" xfId="43" applyNumberFormat="1" applyFont="1" applyFill="1" applyBorder="1" applyAlignment="1" applyProtection="1">
      <alignment horizontal="center"/>
      <protection locked="0"/>
    </xf>
    <xf numFmtId="3" fontId="32" fillId="0" borderId="43" xfId="43" applyNumberFormat="1" applyFont="1" applyFill="1" applyBorder="1" applyAlignment="1" applyProtection="1">
      <alignment horizontal="center"/>
      <protection locked="0"/>
    </xf>
    <xf numFmtId="3" fontId="32" fillId="25" borderId="26" xfId="43" applyNumberFormat="1" applyFont="1" applyFill="1" applyBorder="1" applyAlignment="1" applyProtection="1">
      <alignment horizontal="center"/>
      <protection locked="0"/>
    </xf>
    <xf numFmtId="3" fontId="32" fillId="25" borderId="15" xfId="43" applyNumberFormat="1" applyFont="1" applyFill="1" applyBorder="1" applyAlignment="1" applyProtection="1">
      <alignment horizontal="center"/>
      <protection locked="0"/>
    </xf>
    <xf numFmtId="3" fontId="32" fillId="25" borderId="42" xfId="43" applyNumberFormat="1" applyFont="1" applyFill="1" applyBorder="1" applyAlignment="1" applyProtection="1">
      <alignment horizontal="center"/>
      <protection locked="0"/>
    </xf>
    <xf numFmtId="0" fontId="45" fillId="28" borderId="87" xfId="0" applyFont="1" applyFill="1" applyBorder="1" applyAlignment="1">
      <alignment horizontal="center" vertical="center"/>
    </xf>
    <xf numFmtId="0" fontId="26" fillId="28" borderId="88" xfId="0" applyFont="1" applyFill="1" applyBorder="1" applyAlignment="1">
      <alignment horizontal="center" vertical="center"/>
    </xf>
    <xf numFmtId="0" fontId="26" fillId="28" borderId="89" xfId="0" applyFont="1" applyFill="1" applyBorder="1" applyAlignment="1">
      <alignment horizontal="center" vertical="center"/>
    </xf>
    <xf numFmtId="0" fontId="26" fillId="28" borderId="53" xfId="0" applyFont="1" applyFill="1" applyBorder="1" applyAlignment="1">
      <alignment horizontal="center" vertical="center"/>
    </xf>
    <xf numFmtId="0" fontId="26" fillId="28" borderId="0" xfId="0" applyFont="1" applyFill="1" applyBorder="1" applyAlignment="1">
      <alignment horizontal="center" vertical="center"/>
    </xf>
    <xf numFmtId="0" fontId="26" fillId="28" borderId="90" xfId="0" applyFont="1" applyFill="1" applyBorder="1" applyAlignment="1">
      <alignment horizontal="center" vertical="center"/>
    </xf>
    <xf numFmtId="0" fontId="26" fillId="28" borderId="91" xfId="0" applyFont="1" applyFill="1" applyBorder="1" applyAlignment="1">
      <alignment horizontal="center" vertical="center"/>
    </xf>
    <xf numFmtId="0" fontId="26" fillId="28" borderId="92" xfId="0" applyFont="1" applyFill="1" applyBorder="1" applyAlignment="1">
      <alignment horizontal="center" vertical="center"/>
    </xf>
    <xf numFmtId="0" fontId="26" fillId="28" borderId="93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right" vertical="center"/>
    </xf>
    <xf numFmtId="0" fontId="2" fillId="25" borderId="0" xfId="0" applyFont="1" applyFill="1" applyBorder="1" applyAlignment="1">
      <alignment horizontal="left" vertical="center"/>
    </xf>
    <xf numFmtId="166" fontId="2" fillId="25" borderId="0" xfId="0" applyNumberFormat="1" applyFont="1" applyFill="1" applyBorder="1" applyAlignment="1">
      <alignment horizontal="left" vertical="center"/>
    </xf>
    <xf numFmtId="0" fontId="2" fillId="25" borderId="0" xfId="0" applyFont="1" applyFill="1" applyBorder="1" applyAlignment="1">
      <alignment horizontal="left" wrapText="1"/>
    </xf>
    <xf numFmtId="0" fontId="2" fillId="25" borderId="0" xfId="0" applyFont="1" applyFill="1" applyBorder="1" applyAlignment="1">
      <alignment horizontal="left" vertical="top" wrapText="1"/>
    </xf>
    <xf numFmtId="0" fontId="47" fillId="29" borderId="88" xfId="0" applyFont="1" applyFill="1" applyBorder="1" applyAlignment="1">
      <alignment horizontal="left" vertical="center" wrapText="1"/>
    </xf>
    <xf numFmtId="0" fontId="47" fillId="29" borderId="0" xfId="0" applyFont="1" applyFill="1" applyBorder="1" applyAlignment="1">
      <alignment horizontal="left" vertical="center" wrapText="1"/>
    </xf>
    <xf numFmtId="0" fontId="57" fillId="25" borderId="157" xfId="0" applyFont="1" applyFill="1" applyBorder="1" applyAlignment="1">
      <alignment horizontal="center"/>
    </xf>
    <xf numFmtId="0" fontId="56" fillId="30" borderId="12" xfId="43" applyFont="1" applyFill="1" applyBorder="1" applyAlignment="1" applyProtection="1">
      <alignment horizontal="left" vertical="center"/>
      <protection locked="0"/>
    </xf>
    <xf numFmtId="0" fontId="56" fillId="30" borderId="13" xfId="43" applyFont="1" applyFill="1" applyBorder="1" applyAlignment="1" applyProtection="1">
      <alignment horizontal="left" vertical="center"/>
      <protection locked="0"/>
    </xf>
    <xf numFmtId="0" fontId="56" fillId="30" borderId="10" xfId="43" applyFont="1" applyFill="1" applyBorder="1" applyAlignment="1" applyProtection="1">
      <alignment horizontal="left" vertical="center"/>
      <protection locked="0"/>
    </xf>
    <xf numFmtId="0" fontId="2" fillId="25" borderId="0" xfId="0" applyFont="1" applyFill="1" applyBorder="1" applyAlignment="1">
      <alignment horizontal="left" vertical="center" wrapText="1"/>
    </xf>
    <xf numFmtId="0" fontId="48" fillId="30" borderId="12" xfId="0" applyFont="1" applyFill="1" applyBorder="1" applyAlignment="1">
      <alignment horizontal="center" vertical="center"/>
    </xf>
    <xf numFmtId="0" fontId="48" fillId="30" borderId="13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left" vertical="center" shrinkToFit="1"/>
    </xf>
    <xf numFmtId="0" fontId="2" fillId="25" borderId="125" xfId="0" applyFont="1" applyFill="1" applyBorder="1" applyAlignment="1">
      <alignment horizontal="left" vertical="center" shrinkToFit="1"/>
    </xf>
    <xf numFmtId="0" fontId="2" fillId="25" borderId="90" xfId="0" applyFont="1" applyFill="1" applyBorder="1" applyAlignment="1">
      <alignment horizontal="left" vertical="center" shrinkToFit="1"/>
    </xf>
    <xf numFmtId="0" fontId="51" fillId="29" borderId="0" xfId="43" applyFont="1" applyFill="1" applyBorder="1" applyAlignment="1">
      <alignment vertical="center"/>
    </xf>
    <xf numFmtId="20" fontId="35" fillId="0" borderId="74" xfId="0" applyNumberFormat="1" applyFont="1" applyFill="1" applyBorder="1" applyAlignment="1">
      <alignment horizontal="center" vertical="center" wrapText="1"/>
    </xf>
    <xf numFmtId="20" fontId="35" fillId="0" borderId="103" xfId="0" applyNumberFormat="1" applyFont="1" applyFill="1" applyBorder="1" applyAlignment="1">
      <alignment horizontal="center" vertical="center" wrapText="1"/>
    </xf>
    <xf numFmtId="0" fontId="32" fillId="0" borderId="21" xfId="43" applyFont="1" applyBorder="1" applyAlignment="1">
      <alignment horizontal="center" vertical="center"/>
    </xf>
    <xf numFmtId="0" fontId="32" fillId="0" borderId="23" xfId="43" applyFont="1" applyBorder="1" applyAlignment="1">
      <alignment horizontal="center" vertical="center"/>
    </xf>
    <xf numFmtId="0" fontId="32" fillId="0" borderId="69" xfId="43" applyFont="1" applyBorder="1" applyAlignment="1">
      <alignment horizontal="center"/>
    </xf>
    <xf numFmtId="0" fontId="32" fillId="0" borderId="70" xfId="43" applyFont="1" applyBorder="1" applyAlignment="1">
      <alignment horizontal="center"/>
    </xf>
    <xf numFmtId="20" fontId="35" fillId="0" borderId="73" xfId="0" applyNumberFormat="1" applyFont="1" applyFill="1" applyBorder="1" applyAlignment="1">
      <alignment horizontal="center" vertical="center" wrapText="1"/>
    </xf>
    <xf numFmtId="20" fontId="35" fillId="0" borderId="102" xfId="0" applyNumberFormat="1" applyFont="1" applyFill="1" applyBorder="1" applyAlignment="1">
      <alignment horizontal="center" vertical="center" wrapText="1"/>
    </xf>
    <xf numFmtId="20" fontId="35" fillId="0" borderId="75" xfId="0" applyNumberFormat="1" applyFont="1" applyFill="1" applyBorder="1" applyAlignment="1">
      <alignment horizontal="center" vertical="center" wrapText="1"/>
    </xf>
    <xf numFmtId="20" fontId="35" fillId="0" borderId="104" xfId="0" applyNumberFormat="1" applyFont="1" applyFill="1" applyBorder="1" applyAlignment="1">
      <alignment horizontal="center" vertical="center" wrapText="1"/>
    </xf>
    <xf numFmtId="0" fontId="36" fillId="28" borderId="87" xfId="43" applyFont="1" applyFill="1" applyBorder="1" applyAlignment="1">
      <alignment horizontal="left" vertical="center"/>
    </xf>
    <xf numFmtId="0" fontId="36" fillId="28" borderId="88" xfId="43" applyFont="1" applyFill="1" applyBorder="1" applyAlignment="1">
      <alignment horizontal="left" vertical="center"/>
    </xf>
    <xf numFmtId="0" fontId="36" fillId="28" borderId="89" xfId="43" applyFont="1" applyFill="1" applyBorder="1" applyAlignment="1">
      <alignment horizontal="left" vertical="center"/>
    </xf>
    <xf numFmtId="0" fontId="40" fillId="26" borderId="0" xfId="43" applyFont="1" applyFill="1" applyBorder="1" applyAlignment="1">
      <alignment horizontal="center" vertical="center"/>
    </xf>
    <xf numFmtId="0" fontId="35" fillId="26" borderId="0" xfId="43" applyFont="1" applyFill="1" applyBorder="1" applyAlignment="1">
      <alignment horizontal="left" vertical="center" wrapText="1"/>
    </xf>
    <xf numFmtId="0" fontId="32" fillId="30" borderId="82" xfId="43" applyFont="1" applyFill="1" applyBorder="1" applyAlignment="1" applyProtection="1">
      <alignment horizontal="center"/>
      <protection locked="0"/>
    </xf>
    <xf numFmtId="0" fontId="32" fillId="30" borderId="16" xfId="43" applyFont="1" applyFill="1" applyBorder="1" applyAlignment="1" applyProtection="1">
      <alignment horizontal="center"/>
      <protection locked="0"/>
    </xf>
    <xf numFmtId="0" fontId="32" fillId="30" borderId="17" xfId="43" applyFont="1" applyFill="1" applyBorder="1" applyAlignment="1" applyProtection="1">
      <alignment horizontal="center"/>
      <protection locked="0"/>
    </xf>
    <xf numFmtId="0" fontId="32" fillId="30" borderId="81" xfId="43" applyFont="1" applyFill="1" applyBorder="1" applyAlignment="1" applyProtection="1">
      <alignment horizontal="center"/>
      <protection locked="0"/>
    </xf>
    <xf numFmtId="0" fontId="32" fillId="30" borderId="15" xfId="43" applyFont="1" applyFill="1" applyBorder="1" applyAlignment="1" applyProtection="1">
      <alignment horizontal="center"/>
      <protection locked="0"/>
    </xf>
    <xf numFmtId="0" fontId="32" fillId="30" borderId="18" xfId="43" applyFont="1" applyFill="1" applyBorder="1" applyAlignment="1" applyProtection="1">
      <alignment horizontal="center"/>
      <protection locked="0"/>
    </xf>
    <xf numFmtId="0" fontId="32" fillId="30" borderId="94" xfId="43" applyFont="1" applyFill="1" applyBorder="1" applyAlignment="1" applyProtection="1">
      <alignment horizontal="center"/>
      <protection locked="0"/>
    </xf>
    <xf numFmtId="0" fontId="32" fillId="30" borderId="147" xfId="43" applyFont="1" applyFill="1" applyBorder="1" applyAlignment="1" applyProtection="1">
      <alignment horizontal="center"/>
      <protection locked="0"/>
    </xf>
    <xf numFmtId="0" fontId="32" fillId="30" borderId="148" xfId="43" applyFont="1" applyFill="1" applyBorder="1" applyAlignment="1" applyProtection="1">
      <alignment horizontal="center"/>
      <protection locked="0"/>
    </xf>
    <xf numFmtId="0" fontId="2" fillId="26" borderId="53" xfId="0" applyFont="1" applyFill="1" applyBorder="1" applyAlignment="1">
      <alignment horizontal="center"/>
    </xf>
    <xf numFmtId="0" fontId="32" fillId="0" borderId="84" xfId="43" applyFont="1" applyBorder="1" applyAlignment="1">
      <alignment horizontal="center" vertical="center"/>
    </xf>
    <xf numFmtId="0" fontId="32" fillId="0" borderId="44" xfId="43" applyFont="1" applyBorder="1" applyAlignment="1">
      <alignment horizontal="center" vertical="center"/>
    </xf>
    <xf numFmtId="0" fontId="32" fillId="0" borderId="79" xfId="43" applyFont="1" applyBorder="1" applyAlignment="1">
      <alignment horizontal="center" vertical="center"/>
    </xf>
    <xf numFmtId="0" fontId="51" fillId="29" borderId="0" xfId="43" applyFont="1" applyFill="1" applyBorder="1" applyAlignment="1">
      <alignment horizontal="left" vertical="center"/>
    </xf>
    <xf numFmtId="0" fontId="32" fillId="30" borderId="91" xfId="43" applyFont="1" applyFill="1" applyBorder="1" applyAlignment="1" applyProtection="1">
      <alignment horizontal="center"/>
      <protection locked="0"/>
    </xf>
    <xf numFmtId="0" fontId="32" fillId="30" borderId="92" xfId="43" applyFont="1" applyFill="1" applyBorder="1" applyAlignment="1" applyProtection="1">
      <alignment horizontal="center"/>
      <protection locked="0"/>
    </xf>
    <xf numFmtId="0" fontId="32" fillId="30" borderId="93" xfId="43" applyFont="1" applyFill="1" applyBorder="1" applyAlignment="1" applyProtection="1">
      <alignment horizontal="center"/>
      <protection locked="0"/>
    </xf>
    <xf numFmtId="0" fontId="32" fillId="0" borderId="82" xfId="43" applyFont="1" applyBorder="1" applyAlignment="1">
      <alignment horizontal="center"/>
    </xf>
    <xf numFmtId="0" fontId="32" fillId="0" borderId="16" xfId="43" applyFont="1" applyBorder="1" applyAlignment="1">
      <alignment horizontal="center"/>
    </xf>
    <xf numFmtId="0" fontId="32" fillId="0" borderId="17" xfId="43" applyFont="1" applyBorder="1" applyAlignment="1">
      <alignment horizontal="center"/>
    </xf>
    <xf numFmtId="0" fontId="41" fillId="26" borderId="0" xfId="43" applyFont="1" applyFill="1" applyBorder="1" applyAlignment="1">
      <alignment horizontal="center"/>
    </xf>
    <xf numFmtId="0" fontId="32" fillId="0" borderId="44" xfId="43" applyFont="1" applyBorder="1" applyAlignment="1">
      <alignment horizontal="center"/>
    </xf>
    <xf numFmtId="0" fontId="32" fillId="0" borderId="36" xfId="43" applyFont="1" applyBorder="1" applyAlignment="1">
      <alignment horizontal="center"/>
    </xf>
    <xf numFmtId="0" fontId="32" fillId="0" borderId="79" xfId="43" applyFont="1" applyBorder="1" applyAlignment="1">
      <alignment horizontal="center"/>
    </xf>
    <xf numFmtId="0" fontId="32" fillId="0" borderId="36" xfId="43" applyFont="1" applyBorder="1" applyAlignment="1">
      <alignment horizontal="center" vertical="center"/>
    </xf>
    <xf numFmtId="0" fontId="32" fillId="0" borderId="54" xfId="43" applyFont="1" applyBorder="1" applyAlignment="1">
      <alignment horizontal="center" vertical="center"/>
    </xf>
    <xf numFmtId="0" fontId="32" fillId="0" borderId="87" xfId="43" applyFont="1" applyBorder="1" applyAlignment="1">
      <alignment horizontal="center"/>
    </xf>
    <xf numFmtId="0" fontId="32" fillId="0" borderId="88" xfId="43" applyFont="1" applyBorder="1" applyAlignment="1">
      <alignment horizontal="center"/>
    </xf>
    <xf numFmtId="0" fontId="32" fillId="0" borderId="89" xfId="43" applyFont="1" applyBorder="1" applyAlignment="1">
      <alignment horizontal="center"/>
    </xf>
    <xf numFmtId="1" fontId="41" fillId="26" borderId="0" xfId="43" applyNumberFormat="1" applyFont="1" applyFill="1" applyBorder="1" applyAlignment="1">
      <alignment horizontal="center"/>
    </xf>
    <xf numFmtId="0" fontId="29" fillId="26" borderId="0" xfId="0" applyFont="1" applyFill="1" applyBorder="1" applyAlignment="1">
      <alignment horizontal="center"/>
    </xf>
    <xf numFmtId="0" fontId="47" fillId="29" borderId="0" xfId="0" applyFont="1" applyFill="1" applyBorder="1" applyAlignment="1">
      <alignment horizontal="left" vertical="center"/>
    </xf>
    <xf numFmtId="0" fontId="47" fillId="29" borderId="0" xfId="0" applyFont="1" applyFill="1" applyBorder="1" applyAlignment="1" applyProtection="1">
      <alignment horizontal="left" vertical="center"/>
      <protection hidden="1"/>
    </xf>
    <xf numFmtId="0" fontId="47" fillId="29" borderId="90" xfId="0" applyFont="1" applyFill="1" applyBorder="1" applyAlignment="1" applyProtection="1">
      <alignment horizontal="left" vertical="center"/>
      <protection hidden="1"/>
    </xf>
    <xf numFmtId="0" fontId="34" fillId="28" borderId="88" xfId="43" applyFont="1" applyFill="1" applyBorder="1" applyAlignment="1">
      <alignment horizontal="center" vertical="center"/>
    </xf>
    <xf numFmtId="0" fontId="34" fillId="28" borderId="0" xfId="43" applyFont="1" applyFill="1" applyBorder="1" applyAlignment="1">
      <alignment horizontal="center" vertical="center"/>
    </xf>
    <xf numFmtId="0" fontId="53" fillId="28" borderId="88" xfId="0" applyFont="1" applyFill="1" applyBorder="1" applyAlignment="1">
      <alignment horizontal="center" vertical="center"/>
    </xf>
    <xf numFmtId="0" fontId="53" fillId="28" borderId="89" xfId="0" applyFont="1" applyFill="1" applyBorder="1" applyAlignment="1">
      <alignment horizontal="center" vertical="center"/>
    </xf>
    <xf numFmtId="0" fontId="53" fillId="28" borderId="0" xfId="0" applyFont="1" applyFill="1" applyBorder="1" applyAlignment="1">
      <alignment horizontal="center" vertical="center"/>
    </xf>
    <xf numFmtId="0" fontId="53" fillId="28" borderId="90" xfId="0" applyFont="1" applyFill="1" applyBorder="1" applyAlignment="1">
      <alignment horizontal="center" vertical="center"/>
    </xf>
    <xf numFmtId="0" fontId="2" fillId="25" borderId="121" xfId="0" applyFont="1" applyFill="1" applyBorder="1" applyAlignment="1" applyProtection="1">
      <alignment horizontal="left" vertical="center"/>
      <protection hidden="1"/>
    </xf>
    <xf numFmtId="0" fontId="2" fillId="25" borderId="11" xfId="0" applyFont="1" applyFill="1" applyBorder="1" applyAlignment="1" applyProtection="1">
      <alignment horizontal="left" vertical="center"/>
      <protection hidden="1"/>
    </xf>
    <xf numFmtId="0" fontId="2" fillId="25" borderId="12" xfId="0" applyFont="1" applyFill="1" applyBorder="1" applyAlignment="1" applyProtection="1">
      <alignment horizontal="left" vertical="center"/>
      <protection hidden="1"/>
    </xf>
    <xf numFmtId="164" fontId="32" fillId="25" borderId="121" xfId="43" applyNumberFormat="1" applyFont="1" applyFill="1" applyBorder="1" applyAlignment="1" applyProtection="1">
      <alignment horizontal="center" vertical="center"/>
      <protection hidden="1"/>
    </xf>
    <xf numFmtId="164" fontId="32" fillId="25" borderId="11" xfId="43" applyNumberFormat="1" applyFont="1" applyFill="1" applyBorder="1" applyAlignment="1" applyProtection="1">
      <alignment horizontal="center" vertical="center"/>
      <protection hidden="1"/>
    </xf>
    <xf numFmtId="164" fontId="32" fillId="25" borderId="122" xfId="43" applyNumberFormat="1" applyFont="1" applyFill="1" applyBorder="1" applyAlignment="1" applyProtection="1">
      <alignment horizontal="center" vertical="center"/>
      <protection hidden="1"/>
    </xf>
    <xf numFmtId="0" fontId="2" fillId="25" borderId="123" xfId="0" applyFont="1" applyFill="1" applyBorder="1" applyAlignment="1" applyProtection="1">
      <alignment horizontal="left" vertical="center"/>
      <protection hidden="1"/>
    </xf>
    <xf numFmtId="0" fontId="2" fillId="25" borderId="124" xfId="0" applyFont="1" applyFill="1" applyBorder="1" applyAlignment="1" applyProtection="1">
      <alignment horizontal="left" vertical="center"/>
      <protection hidden="1"/>
    </xf>
    <xf numFmtId="0" fontId="2" fillId="25" borderId="134" xfId="0" applyFont="1" applyFill="1" applyBorder="1" applyAlignment="1" applyProtection="1">
      <alignment horizontal="left" vertical="center"/>
      <protection hidden="1"/>
    </xf>
    <xf numFmtId="164" fontId="32" fillId="25" borderId="123" xfId="43" applyNumberFormat="1" applyFont="1" applyFill="1" applyBorder="1" applyAlignment="1" applyProtection="1">
      <alignment horizontal="center" vertical="center"/>
      <protection hidden="1"/>
    </xf>
    <xf numFmtId="164" fontId="32" fillId="25" borderId="124" xfId="43" applyNumberFormat="1" applyFont="1" applyFill="1" applyBorder="1" applyAlignment="1" applyProtection="1">
      <alignment horizontal="center" vertical="center"/>
      <protection hidden="1"/>
    </xf>
    <xf numFmtId="164" fontId="32" fillId="25" borderId="86" xfId="43" applyNumberFormat="1" applyFont="1" applyFill="1" applyBorder="1" applyAlignment="1" applyProtection="1">
      <alignment horizontal="center" vertical="center"/>
      <protection hidden="1"/>
    </xf>
    <xf numFmtId="0" fontId="2" fillId="25" borderId="127" xfId="0" applyFont="1" applyFill="1" applyBorder="1" applyAlignment="1" applyProtection="1">
      <alignment horizontal="left" vertical="center"/>
      <protection hidden="1"/>
    </xf>
    <xf numFmtId="0" fontId="2" fillId="25" borderId="128" xfId="0" applyFont="1" applyFill="1" applyBorder="1" applyAlignment="1" applyProtection="1">
      <alignment horizontal="left" vertical="center"/>
      <protection hidden="1"/>
    </xf>
    <xf numFmtId="0" fontId="2" fillId="25" borderId="133" xfId="0" applyFont="1" applyFill="1" applyBorder="1" applyAlignment="1" applyProtection="1">
      <alignment horizontal="left" vertical="center"/>
      <protection hidden="1"/>
    </xf>
    <xf numFmtId="0" fontId="2" fillId="25" borderId="127" xfId="0" applyFont="1" applyFill="1" applyBorder="1" applyAlignment="1" applyProtection="1">
      <alignment horizontal="center" vertical="center"/>
      <protection hidden="1"/>
    </xf>
    <xf numFmtId="0" fontId="2" fillId="25" borderId="128" xfId="0" applyFont="1" applyFill="1" applyBorder="1" applyAlignment="1" applyProtection="1">
      <alignment horizontal="center" vertical="center"/>
      <protection hidden="1"/>
    </xf>
    <xf numFmtId="3" fontId="2" fillId="25" borderId="128" xfId="0" applyNumberFormat="1" applyFont="1" applyFill="1" applyBorder="1" applyAlignment="1" applyProtection="1">
      <alignment horizontal="center" vertical="center"/>
      <protection hidden="1"/>
    </xf>
    <xf numFmtId="0" fontId="2" fillId="25" borderId="129" xfId="0" applyFont="1" applyFill="1" applyBorder="1" applyAlignment="1" applyProtection="1">
      <alignment horizontal="center" vertical="center"/>
      <protection hidden="1"/>
    </xf>
    <xf numFmtId="0" fontId="34" fillId="28" borderId="87" xfId="43" applyFont="1" applyFill="1" applyBorder="1" applyAlignment="1">
      <alignment vertical="center"/>
    </xf>
    <xf numFmtId="0" fontId="34" fillId="28" borderId="88" xfId="43" applyFont="1" applyFill="1" applyBorder="1" applyAlignment="1">
      <alignment vertical="center"/>
    </xf>
    <xf numFmtId="0" fontId="34" fillId="28" borderId="53" xfId="43" applyFont="1" applyFill="1" applyBorder="1" applyAlignment="1">
      <alignment vertical="center"/>
    </xf>
    <xf numFmtId="0" fontId="34" fillId="28" borderId="0" xfId="43" applyFont="1" applyFill="1" applyBorder="1" applyAlignment="1">
      <alignment vertical="center"/>
    </xf>
    <xf numFmtId="0" fontId="2" fillId="25" borderId="131" xfId="0" applyFont="1" applyFill="1" applyBorder="1" applyAlignment="1" applyProtection="1">
      <alignment horizontal="left" vertical="center"/>
      <protection hidden="1"/>
    </xf>
    <xf numFmtId="0" fontId="2" fillId="25" borderId="132" xfId="0" applyFont="1" applyFill="1" applyBorder="1" applyAlignment="1" applyProtection="1">
      <alignment horizontal="left" vertical="center"/>
      <protection hidden="1"/>
    </xf>
    <xf numFmtId="0" fontId="2" fillId="25" borderId="118" xfId="0" applyFont="1" applyFill="1" applyBorder="1" applyAlignment="1" applyProtection="1">
      <alignment horizontal="left" vertical="center"/>
      <protection hidden="1"/>
    </xf>
    <xf numFmtId="164" fontId="32" fillId="25" borderId="127" xfId="43" applyNumberFormat="1" applyFont="1" applyFill="1" applyBorder="1" applyAlignment="1" applyProtection="1">
      <alignment horizontal="center" vertical="center"/>
      <protection hidden="1"/>
    </xf>
    <xf numFmtId="164" fontId="32" fillId="25" borderId="128" xfId="43" applyNumberFormat="1" applyFont="1" applyFill="1" applyBorder="1" applyAlignment="1" applyProtection="1">
      <alignment horizontal="center" vertical="center"/>
      <protection hidden="1"/>
    </xf>
    <xf numFmtId="164" fontId="32" fillId="25" borderId="129" xfId="43" applyNumberFormat="1" applyFont="1" applyFill="1" applyBorder="1" applyAlignment="1" applyProtection="1">
      <alignment horizontal="center" vertical="center"/>
      <protection hidden="1"/>
    </xf>
    <xf numFmtId="0" fontId="2" fillId="27" borderId="88" xfId="0" applyFont="1" applyFill="1" applyBorder="1" applyAlignment="1">
      <alignment horizontal="center" vertical="center"/>
    </xf>
    <xf numFmtId="0" fontId="2" fillId="27" borderId="119" xfId="0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horizontal="center" vertical="center"/>
    </xf>
    <xf numFmtId="0" fontId="2" fillId="27" borderId="125" xfId="0" applyFont="1" applyFill="1" applyBorder="1" applyAlignment="1">
      <alignment horizontal="center" vertical="center"/>
    </xf>
    <xf numFmtId="0" fontId="2" fillId="27" borderId="87" xfId="0" applyFont="1" applyFill="1" applyBorder="1" applyAlignment="1">
      <alignment horizontal="center" vertical="center"/>
    </xf>
    <xf numFmtId="0" fontId="2" fillId="27" borderId="89" xfId="0" applyFont="1" applyFill="1" applyBorder="1" applyAlignment="1">
      <alignment horizontal="center" vertical="center"/>
    </xf>
    <xf numFmtId="0" fontId="2" fillId="27" borderId="91" xfId="0" applyFont="1" applyFill="1" applyBorder="1" applyAlignment="1">
      <alignment horizontal="center" vertical="center"/>
    </xf>
    <xf numFmtId="0" fontId="2" fillId="27" borderId="92" xfId="0" applyFont="1" applyFill="1" applyBorder="1" applyAlignment="1">
      <alignment horizontal="center" vertical="center"/>
    </xf>
    <xf numFmtId="0" fontId="2" fillId="27" borderId="93" xfId="0" applyFont="1" applyFill="1" applyBorder="1" applyAlignment="1">
      <alignment horizontal="center" vertical="center"/>
    </xf>
    <xf numFmtId="0" fontId="2" fillId="25" borderId="130" xfId="0" applyFont="1" applyFill="1" applyBorder="1" applyAlignment="1" applyProtection="1">
      <alignment horizontal="left" vertical="center"/>
      <protection hidden="1"/>
    </xf>
    <xf numFmtId="0" fontId="2" fillId="25" borderId="13" xfId="0" applyFont="1" applyFill="1" applyBorder="1" applyAlignment="1" applyProtection="1">
      <alignment horizontal="left" vertical="center"/>
      <protection hidden="1"/>
    </xf>
    <xf numFmtId="0" fontId="2" fillId="25" borderId="121" xfId="0" applyFont="1" applyFill="1" applyBorder="1" applyAlignment="1" applyProtection="1">
      <alignment horizontal="center" vertical="center"/>
      <protection hidden="1"/>
    </xf>
    <xf numFmtId="0" fontId="2" fillId="25" borderId="11" xfId="0" applyFont="1" applyFill="1" applyBorder="1" applyAlignment="1" applyProtection="1">
      <alignment horizontal="center" vertical="center"/>
      <protection hidden="1"/>
    </xf>
    <xf numFmtId="3" fontId="2" fillId="25" borderId="11" xfId="0" applyNumberFormat="1" applyFont="1" applyFill="1" applyBorder="1" applyAlignment="1" applyProtection="1">
      <alignment horizontal="center" vertical="center"/>
      <protection hidden="1"/>
    </xf>
    <xf numFmtId="0" fontId="2" fillId="25" borderId="122" xfId="0" applyFont="1" applyFill="1" applyBorder="1" applyAlignment="1" applyProtection="1">
      <alignment horizontal="center" vertical="center"/>
      <protection hidden="1"/>
    </xf>
    <xf numFmtId="0" fontId="2" fillId="27" borderId="120" xfId="0" applyFont="1" applyFill="1" applyBorder="1" applyAlignment="1">
      <alignment horizontal="center" vertical="center" wrapText="1"/>
    </xf>
    <xf numFmtId="0" fontId="2" fillId="27" borderId="88" xfId="0" applyFont="1" applyFill="1" applyBorder="1" applyAlignment="1">
      <alignment horizontal="center" vertical="center" wrapText="1"/>
    </xf>
    <xf numFmtId="0" fontId="2" fillId="27" borderId="89" xfId="0" applyFont="1" applyFill="1" applyBorder="1" applyAlignment="1">
      <alignment horizontal="center" vertical="center" wrapText="1"/>
    </xf>
    <xf numFmtId="0" fontId="2" fillId="27" borderId="126" xfId="0" applyFont="1" applyFill="1" applyBorder="1" applyAlignment="1">
      <alignment horizontal="center" vertical="center" wrapText="1"/>
    </xf>
    <xf numFmtId="0" fontId="2" fillId="27" borderId="0" xfId="0" applyFont="1" applyFill="1" applyBorder="1" applyAlignment="1">
      <alignment horizontal="center" vertical="center" wrapText="1"/>
    </xf>
    <xf numFmtId="0" fontId="2" fillId="27" borderId="90" xfId="0" applyFont="1" applyFill="1" applyBorder="1" applyAlignment="1">
      <alignment horizontal="center" vertical="center" wrapText="1"/>
    </xf>
    <xf numFmtId="0" fontId="2" fillId="27" borderId="126" xfId="0" applyFont="1" applyFill="1" applyBorder="1" applyAlignment="1">
      <alignment horizontal="center" vertical="center"/>
    </xf>
    <xf numFmtId="0" fontId="2" fillId="27" borderId="87" xfId="0" applyFont="1" applyFill="1" applyBorder="1" applyAlignment="1">
      <alignment horizontal="center" vertical="center" wrapText="1"/>
    </xf>
    <xf numFmtId="0" fontId="2" fillId="27" borderId="119" xfId="0" applyFont="1" applyFill="1" applyBorder="1" applyAlignment="1">
      <alignment horizontal="center" vertical="center" wrapText="1"/>
    </xf>
    <xf numFmtId="0" fontId="2" fillId="27" borderId="91" xfId="0" applyFont="1" applyFill="1" applyBorder="1" applyAlignment="1">
      <alignment horizontal="center" vertical="center" wrapText="1"/>
    </xf>
    <xf numFmtId="0" fontId="2" fillId="27" borderId="92" xfId="0" applyFont="1" applyFill="1" applyBorder="1" applyAlignment="1">
      <alignment horizontal="center" vertical="center" wrapText="1"/>
    </xf>
    <xf numFmtId="0" fontId="2" fillId="27" borderId="146" xfId="0" applyFont="1" applyFill="1" applyBorder="1" applyAlignment="1">
      <alignment horizontal="center" vertical="center" wrapText="1"/>
    </xf>
    <xf numFmtId="0" fontId="2" fillId="27" borderId="53" xfId="0" applyFont="1" applyFill="1" applyBorder="1" applyAlignment="1">
      <alignment horizontal="center" vertical="center" wrapText="1"/>
    </xf>
    <xf numFmtId="0" fontId="2" fillId="25" borderId="135" xfId="0" applyFont="1" applyFill="1" applyBorder="1" applyAlignment="1" applyProtection="1">
      <alignment horizontal="left" vertical="center"/>
      <protection hidden="1"/>
    </xf>
    <xf numFmtId="0" fontId="2" fillId="25" borderId="136" xfId="0" applyFont="1" applyFill="1" applyBorder="1" applyAlignment="1" applyProtection="1">
      <alignment horizontal="left" vertical="center"/>
      <protection hidden="1"/>
    </xf>
    <xf numFmtId="0" fontId="2" fillId="25" borderId="117" xfId="0" applyFont="1" applyFill="1" applyBorder="1" applyAlignment="1" applyProtection="1">
      <alignment horizontal="left" vertical="center"/>
      <protection hidden="1"/>
    </xf>
    <xf numFmtId="0" fontId="2" fillId="25" borderId="135" xfId="0" applyFont="1" applyFill="1" applyBorder="1" applyAlignment="1" applyProtection="1">
      <alignment horizontal="center" vertical="center"/>
      <protection hidden="1"/>
    </xf>
    <xf numFmtId="0" fontId="2" fillId="25" borderId="136" xfId="0" applyFont="1" applyFill="1" applyBorder="1" applyAlignment="1" applyProtection="1">
      <alignment horizontal="center" vertical="center"/>
      <protection hidden="1"/>
    </xf>
    <xf numFmtId="3" fontId="2" fillId="25" borderId="136" xfId="0" applyNumberFormat="1" applyFont="1" applyFill="1" applyBorder="1" applyAlignment="1" applyProtection="1">
      <alignment horizontal="center" vertical="center"/>
      <protection hidden="1"/>
    </xf>
    <xf numFmtId="0" fontId="2" fillId="25" borderId="137" xfId="0" applyFont="1" applyFill="1" applyBorder="1" applyAlignment="1" applyProtection="1">
      <alignment horizontal="center" vertical="center"/>
      <protection hidden="1"/>
    </xf>
    <xf numFmtId="0" fontId="2" fillId="25" borderId="138" xfId="0" applyFont="1" applyFill="1" applyBorder="1" applyAlignment="1" applyProtection="1">
      <alignment horizontal="left" vertical="center"/>
      <protection hidden="1"/>
    </xf>
    <xf numFmtId="0" fontId="2" fillId="25" borderId="139" xfId="0" applyFont="1" applyFill="1" applyBorder="1" applyAlignment="1" applyProtection="1">
      <alignment horizontal="left" vertical="center"/>
      <protection hidden="1"/>
    </xf>
    <xf numFmtId="0" fontId="2" fillId="25" borderId="140" xfId="0" applyFont="1" applyFill="1" applyBorder="1" applyAlignment="1" applyProtection="1">
      <alignment horizontal="left" vertical="center"/>
      <protection hidden="1"/>
    </xf>
    <xf numFmtId="0" fontId="2" fillId="25" borderId="138" xfId="0" applyFont="1" applyFill="1" applyBorder="1" applyAlignment="1" applyProtection="1">
      <alignment horizontal="center" vertical="center"/>
      <protection hidden="1"/>
    </xf>
    <xf numFmtId="0" fontId="2" fillId="25" borderId="139" xfId="0" applyFont="1" applyFill="1" applyBorder="1" applyAlignment="1" applyProtection="1">
      <alignment horizontal="center" vertical="center"/>
      <protection hidden="1"/>
    </xf>
    <xf numFmtId="3" fontId="2" fillId="25" borderId="139" xfId="0" applyNumberFormat="1" applyFont="1" applyFill="1" applyBorder="1" applyAlignment="1" applyProtection="1">
      <alignment horizontal="center" vertical="center"/>
      <protection hidden="1"/>
    </xf>
    <xf numFmtId="0" fontId="2" fillId="25" borderId="141" xfId="0" applyFont="1" applyFill="1" applyBorder="1" applyAlignment="1" applyProtection="1">
      <alignment horizontal="center" vertical="center"/>
      <protection hidden="1"/>
    </xf>
    <xf numFmtId="0" fontId="2" fillId="27" borderId="125" xfId="0" applyFont="1" applyFill="1" applyBorder="1" applyAlignment="1">
      <alignment horizontal="center" vertical="center" wrapText="1"/>
    </xf>
    <xf numFmtId="0" fontId="2" fillId="27" borderId="120" xfId="0" applyFont="1" applyFill="1" applyBorder="1" applyAlignment="1">
      <alignment horizontal="center" vertical="center"/>
    </xf>
    <xf numFmtId="0" fontId="2" fillId="27" borderId="90" xfId="0" applyFont="1" applyFill="1" applyBorder="1" applyAlignment="1">
      <alignment horizontal="center" vertical="center"/>
    </xf>
    <xf numFmtId="0" fontId="2" fillId="25" borderId="123" xfId="0" applyFont="1" applyFill="1" applyBorder="1" applyAlignment="1" applyProtection="1">
      <alignment horizontal="center" vertical="center"/>
      <protection hidden="1"/>
    </xf>
    <xf numFmtId="0" fontId="2" fillId="25" borderId="124" xfId="0" applyFont="1" applyFill="1" applyBorder="1" applyAlignment="1" applyProtection="1">
      <alignment horizontal="center" vertical="center"/>
      <protection hidden="1"/>
    </xf>
    <xf numFmtId="3" fontId="2" fillId="25" borderId="124" xfId="0" applyNumberFormat="1" applyFont="1" applyFill="1" applyBorder="1" applyAlignment="1" applyProtection="1">
      <alignment horizontal="center" vertical="center"/>
      <protection hidden="1"/>
    </xf>
    <xf numFmtId="0" fontId="2" fillId="25" borderId="86" xfId="0" applyFont="1" applyFill="1" applyBorder="1" applyAlignment="1" applyProtection="1">
      <alignment horizontal="center" vertic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Output" xfId="38" builtinId="21" customBuiltin="1"/>
    <cellStyle name="Percent" xfId="42" builtinId="5"/>
    <cellStyle name="Percent 2" xfId="44"/>
    <cellStyle name="Title" xfId="39" builtinId="15" customBuiltin="1"/>
    <cellStyle name="Total" xfId="40" builtinId="25" customBuiltin="1"/>
    <cellStyle name="Warning Text" xfId="41" builtinId="11" customBuiltin="1"/>
  </cellStyles>
  <dxfs count="7">
    <dxf>
      <fill>
        <patternFill>
          <bgColor rgb="FFE1F7FF"/>
        </patternFill>
      </fill>
    </dxf>
    <dxf>
      <fill>
        <patternFill>
          <bgColor rgb="FFE1F7FF"/>
        </patternFill>
      </fill>
    </dxf>
    <dxf>
      <fill>
        <patternFill patternType="none">
          <bgColor auto="1"/>
        </patternFill>
      </fill>
    </dxf>
    <dxf>
      <fill>
        <patternFill>
          <bgColor rgb="FFE1F7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E1F7FF"/>
      <color rgb="FF0019A8"/>
      <color rgb="FF00B6B4"/>
      <color rgb="FF05164C"/>
      <color rgb="FF868F98"/>
      <color rgb="FFD1F3FF"/>
      <color rgb="FF01A7E3"/>
      <color rgb="FFA8AB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schedule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Input'!$D$33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Input'!$I$33:$AW$33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52-46AE-9329-D5B4E4BA0398}"/>
            </c:ext>
          </c:extLst>
        </c:ser>
        <c:ser>
          <c:idx val="4"/>
          <c:order val="1"/>
          <c:tx>
            <c:strRef>
              <c:f>'Data Input'!$D$34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Input'!$I$34:$AW$34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52-46AE-9329-D5B4E4BA0398}"/>
            </c:ext>
          </c:extLst>
        </c:ser>
        <c:ser>
          <c:idx val="1"/>
          <c:order val="2"/>
          <c:tx>
            <c:strRef>
              <c:f>'Data Input'!$D$35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Input'!$I$35:$AW$35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52-46AE-9329-D5B4E4BA0398}"/>
            </c:ext>
          </c:extLst>
        </c:ser>
        <c:ser>
          <c:idx val="2"/>
          <c:order val="3"/>
          <c:tx>
            <c:strRef>
              <c:f>'Data Input'!$D$36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Input'!$I$36:$AW$36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52-46AE-9329-D5B4E4BA0398}"/>
            </c:ext>
          </c:extLst>
        </c:ser>
        <c:ser>
          <c:idx val="5"/>
          <c:order val="4"/>
          <c:tx>
            <c:strRef>
              <c:f>'Data Input'!$D$37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Input'!$I$37:$AW$37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52-46AE-9329-D5B4E4BA0398}"/>
            </c:ext>
          </c:extLst>
        </c:ser>
        <c:ser>
          <c:idx val="3"/>
          <c:order val="5"/>
          <c:tx>
            <c:strRef>
              <c:f>'Data Input'!$D$38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Input'!$I$38:$AY$38</c:f>
              <c:numCache>
                <c:formatCode>#,##0</c:formatCode>
                <c:ptCount val="4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52-46AE-9329-D5B4E4BA0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86688"/>
        <c:axId val="67596672"/>
      </c:barChart>
      <c:lineChart>
        <c:grouping val="standard"/>
        <c:varyColors val="0"/>
        <c:ser>
          <c:idx val="6"/>
          <c:order val="6"/>
          <c:tx>
            <c:strRef>
              <c:f>'Data Input'!$H$40</c:f>
              <c:strCache>
                <c:ptCount val="1"/>
                <c:pt idx="0">
                  <c:v>Average daily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Input'!$I$40:$AW$40</c:f>
              <c:numCache>
                <c:formatCode>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052-46AE-9329-D5B4E4BA0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04864"/>
        <c:axId val="67598592"/>
      </c:lineChart>
      <c:catAx>
        <c:axId val="67586688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25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6672"/>
        <c:crosses val="autoZero"/>
        <c:auto val="0"/>
        <c:lblAlgn val="ctr"/>
        <c:lblOffset val="100"/>
        <c:noMultiLvlLbl val="0"/>
      </c:catAx>
      <c:valAx>
        <c:axId val="675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vehicles per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86688"/>
        <c:crosses val="autoZero"/>
        <c:crossBetween val="between"/>
      </c:valAx>
      <c:valAx>
        <c:axId val="6759859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vehicles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04864"/>
        <c:crosses val="max"/>
        <c:crossBetween val="between"/>
      </c:valAx>
      <c:dateAx>
        <c:axId val="676048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75985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type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927987830118039E-2"/>
          <c:y val="0.1492898760912062"/>
          <c:w val="0.85860095883406862"/>
          <c:h val="0.58131121816377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Input'!$E$74</c:f>
              <c:strCache>
                <c:ptCount val="1"/>
                <c:pt idx="0">
                  <c:v>≤ 3.5t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Input'!$D$75:$D$80</c:f>
              <c:strCache>
                <c:ptCount val="6"/>
                <c:pt idx="0">
                  <c:v>Select Project Type Above</c:v>
                </c:pt>
                <c:pt idx="1">
                  <c:v>Select Project Type Above</c:v>
                </c:pt>
                <c:pt idx="2">
                  <c:v>Select Project Type Above</c:v>
                </c:pt>
                <c:pt idx="3">
                  <c:v>Select Project Type Above</c:v>
                </c:pt>
                <c:pt idx="4">
                  <c:v>Select Project Type Above</c:v>
                </c:pt>
                <c:pt idx="5">
                  <c:v>Select Project Type Above</c:v>
                </c:pt>
              </c:strCache>
            </c:strRef>
          </c:cat>
          <c:val>
            <c:numRef>
              <c:f>'Data Input'!$E$75:$E$80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BF-4380-8EB6-6598CB16A8F4}"/>
            </c:ext>
          </c:extLst>
        </c:ser>
        <c:ser>
          <c:idx val="1"/>
          <c:order val="1"/>
          <c:tx>
            <c:strRef>
              <c:f>'Data Input'!$F$74</c:f>
              <c:strCache>
                <c:ptCount val="1"/>
                <c:pt idx="0">
                  <c:v>3.5t - 7.5t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Input'!$D$75:$D$80</c:f>
              <c:strCache>
                <c:ptCount val="6"/>
                <c:pt idx="0">
                  <c:v>Select Project Type Above</c:v>
                </c:pt>
                <c:pt idx="1">
                  <c:v>Select Project Type Above</c:v>
                </c:pt>
                <c:pt idx="2">
                  <c:v>Select Project Type Above</c:v>
                </c:pt>
                <c:pt idx="3">
                  <c:v>Select Project Type Above</c:v>
                </c:pt>
                <c:pt idx="4">
                  <c:v>Select Project Type Above</c:v>
                </c:pt>
                <c:pt idx="5">
                  <c:v>Select Project Type Above</c:v>
                </c:pt>
              </c:strCache>
            </c:strRef>
          </c:cat>
          <c:val>
            <c:numRef>
              <c:f>'Data Input'!$F$75:$F$80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BF-4380-8EB6-6598CB16A8F4}"/>
            </c:ext>
          </c:extLst>
        </c:ser>
        <c:ser>
          <c:idx val="2"/>
          <c:order val="2"/>
          <c:tx>
            <c:strRef>
              <c:f>'Data Input'!$G$74</c:f>
              <c:strCache>
                <c:ptCount val="1"/>
                <c:pt idx="0">
                  <c:v> ≥ 7.5t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Input'!$D$75:$D$80</c:f>
              <c:strCache>
                <c:ptCount val="6"/>
                <c:pt idx="0">
                  <c:v>Select Project Type Above</c:v>
                </c:pt>
                <c:pt idx="1">
                  <c:v>Select Project Type Above</c:v>
                </c:pt>
                <c:pt idx="2">
                  <c:v>Select Project Type Above</c:v>
                </c:pt>
                <c:pt idx="3">
                  <c:v>Select Project Type Above</c:v>
                </c:pt>
                <c:pt idx="4">
                  <c:v>Select Project Type Above</c:v>
                </c:pt>
                <c:pt idx="5">
                  <c:v>Select Project Type Above</c:v>
                </c:pt>
              </c:strCache>
            </c:strRef>
          </c:cat>
          <c:val>
            <c:numRef>
              <c:f>'Data Input'!$G$75:$G$80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BF-4380-8EB6-6598CB16A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099072"/>
        <c:axId val="68113152"/>
      </c:barChart>
      <c:catAx>
        <c:axId val="680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13152"/>
        <c:crosses val="autoZero"/>
        <c:auto val="1"/>
        <c:lblAlgn val="ctr"/>
        <c:lblOffset val="100"/>
        <c:noMultiLvlLbl val="0"/>
      </c:catAx>
      <c:valAx>
        <c:axId val="681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vehicles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Input'!$E$106</c:f>
          <c:strCache>
            <c:ptCount val="1"/>
            <c:pt idx="0">
              <c:v>Construction programme</c:v>
            </c:pt>
          </c:strCache>
        </c:strRef>
      </c:tx>
      <c:layout>
        <c:manualLayout>
          <c:xMode val="edge"/>
          <c:yMode val="edge"/>
          <c:x val="0.36705653361533119"/>
          <c:y val="2.550851321521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954752254879407"/>
          <c:y val="0.13344628047714979"/>
          <c:w val="0.5247311190435836"/>
          <c:h val="0.710214452279999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Input'!$E$32</c:f>
              <c:strCache>
                <c:ptCount val="1"/>
                <c:pt idx="0">
                  <c:v>Start month (mmm/yyyy)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'Data Input'!$D$33:$D$38</c:f>
              <c:strCache>
                <c:ptCount val="6"/>
                <c:pt idx="0">
                  <c:v>Select Project Type Above</c:v>
                </c:pt>
                <c:pt idx="1">
                  <c:v>Select Project Type Above</c:v>
                </c:pt>
                <c:pt idx="2">
                  <c:v>Select Project Type Above</c:v>
                </c:pt>
                <c:pt idx="3">
                  <c:v>Select Project Type Above</c:v>
                </c:pt>
                <c:pt idx="4">
                  <c:v>Select Project Type Above</c:v>
                </c:pt>
                <c:pt idx="5">
                  <c:v>Select Project Type Above</c:v>
                </c:pt>
              </c:strCache>
            </c:strRef>
          </c:cat>
          <c:val>
            <c:numRef>
              <c:f>'Data Input'!$E$33:$E$38</c:f>
              <c:numCache>
                <c:formatCode>mmm\-yyyy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C4-4CB3-B9EB-038E5390ADB6}"/>
            </c:ext>
          </c:extLst>
        </c:ser>
        <c:ser>
          <c:idx val="1"/>
          <c:order val="1"/>
          <c:tx>
            <c:strRef>
              <c:f>'Data Input'!$C$32</c:f>
              <c:strCache>
                <c:ptCount val="1"/>
                <c:pt idx="0">
                  <c:v>Duration (Number of days)</c:v>
                </c:pt>
              </c:strCache>
            </c:strRef>
          </c:tx>
          <c:spPr>
            <a:solidFill>
              <a:srgbClr val="05164C"/>
            </a:solidFill>
            <a:ln>
              <a:noFill/>
            </a:ln>
            <a:effectLst/>
          </c:spPr>
          <c:invertIfNegative val="0"/>
          <c:cat>
            <c:strRef>
              <c:f>'Data Input'!$D$33:$D$38</c:f>
              <c:strCache>
                <c:ptCount val="6"/>
                <c:pt idx="0">
                  <c:v>Select Project Type Above</c:v>
                </c:pt>
                <c:pt idx="1">
                  <c:v>Select Project Type Above</c:v>
                </c:pt>
                <c:pt idx="2">
                  <c:v>Select Project Type Above</c:v>
                </c:pt>
                <c:pt idx="3">
                  <c:v>Select Project Type Above</c:v>
                </c:pt>
                <c:pt idx="4">
                  <c:v>Select Project Type Above</c:v>
                </c:pt>
                <c:pt idx="5">
                  <c:v>Select Project Type Above</c:v>
                </c:pt>
              </c:strCache>
            </c:strRef>
          </c:cat>
          <c:val>
            <c:numRef>
              <c:f>'Data Input'!$C$33:$C$38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C4-4CB3-B9EB-038E5390A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143744"/>
        <c:axId val="68153728"/>
      </c:barChart>
      <c:catAx>
        <c:axId val="68143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53728"/>
        <c:crosses val="autoZero"/>
        <c:auto val="1"/>
        <c:lblAlgn val="ctr"/>
        <c:lblOffset val="100"/>
        <c:noMultiLvlLbl val="0"/>
      </c:catAx>
      <c:valAx>
        <c:axId val="68153728"/>
        <c:scaling>
          <c:orientation val="minMax"/>
          <c:max val="44256"/>
          <c:min val="43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yy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43744"/>
        <c:crosses val="max"/>
        <c:crossBetween val="between"/>
        <c:majorUnit val="10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Input'!$E$85</c:f>
          <c:strCache>
            <c:ptCount val="1"/>
            <c:pt idx="0">
              <c:v>Number of vehicles in peak month (Jan-1900)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Input'!$D$87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Input'!$G$87:$AD$87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B-4EBA-ACF9-0AB05BDA57AB}"/>
            </c:ext>
          </c:extLst>
        </c:ser>
        <c:ser>
          <c:idx val="1"/>
          <c:order val="1"/>
          <c:tx>
            <c:strRef>
              <c:f>'Data Input'!$D$88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Input'!$G$88:$AD$88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B-4EBA-ACF9-0AB05BDA57AB}"/>
            </c:ext>
          </c:extLst>
        </c:ser>
        <c:ser>
          <c:idx val="2"/>
          <c:order val="2"/>
          <c:tx>
            <c:strRef>
              <c:f>'Data Input'!$D$89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Input'!$G$89:$AD$89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B-4EBA-ACF9-0AB05BDA57AB}"/>
            </c:ext>
          </c:extLst>
        </c:ser>
        <c:ser>
          <c:idx val="3"/>
          <c:order val="3"/>
          <c:tx>
            <c:strRef>
              <c:f>'Data Input'!$D$90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Input'!$G$90:$AD$90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B-4EBA-ACF9-0AB05BDA57AB}"/>
            </c:ext>
          </c:extLst>
        </c:ser>
        <c:ser>
          <c:idx val="4"/>
          <c:order val="4"/>
          <c:tx>
            <c:strRef>
              <c:f>'Data Input'!$D$91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Input'!$G$91:$AD$91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CB-4EBA-ACF9-0AB05BDA57AB}"/>
            </c:ext>
          </c:extLst>
        </c:ser>
        <c:ser>
          <c:idx val="5"/>
          <c:order val="5"/>
          <c:tx>
            <c:strRef>
              <c:f>'Data Input'!$D$92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Input'!$G$92:$AD$92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FCB-4EBA-ACF9-0AB05BDA5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45600"/>
        <c:axId val="67947136"/>
      </c:barChart>
      <c:lineChart>
        <c:grouping val="standard"/>
        <c:varyColors val="0"/>
        <c:ser>
          <c:idx val="6"/>
          <c:order val="6"/>
          <c:tx>
            <c:strRef>
              <c:f>'Data Input'!$H$109</c:f>
              <c:strCache>
                <c:ptCount val="1"/>
                <c:pt idx="0">
                  <c:v>Estimated minutes between vehicle arrivals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Input'!$G$94:$AD$94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FCB-4EBA-ACF9-0AB05BDA5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3520"/>
        <c:axId val="67961600"/>
      </c:lineChart>
      <c:catAx>
        <c:axId val="6794560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47136"/>
        <c:crosses val="autoZero"/>
        <c:auto val="1"/>
        <c:lblAlgn val="ctr"/>
        <c:lblOffset val="100"/>
        <c:noMultiLvlLbl val="0"/>
      </c:catAx>
      <c:valAx>
        <c:axId val="679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vehicles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45600"/>
        <c:crosses val="autoZero"/>
        <c:crossBetween val="between"/>
      </c:valAx>
      <c:valAx>
        <c:axId val="67961600"/>
        <c:scaling>
          <c:orientation val="minMax"/>
        </c:scaling>
        <c:delete val="0"/>
        <c:axPos val="r"/>
        <c:title>
          <c:tx>
            <c:strRef>
              <c:f>'Data Input'!$H$109</c:f>
              <c:strCache>
                <c:ptCount val="1"/>
                <c:pt idx="0">
                  <c:v>Estimated minutes between vehicle arrivals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63520"/>
        <c:crosses val="max"/>
        <c:crossBetween val="between"/>
      </c:valAx>
      <c:catAx>
        <c:axId val="6796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6796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Input'!$E$107</c:f>
          <c:strCache>
            <c:ptCount val="1"/>
            <c:pt idx="0">
              <c:v>Number of vehicles by types during peak of phase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Input'!$E$74</c:f>
              <c:strCache>
                <c:ptCount val="1"/>
                <c:pt idx="0">
                  <c:v>≤ 3.5t</c:v>
                </c:pt>
              </c:strCache>
            </c:strRef>
          </c:tx>
          <c:spPr>
            <a:solidFill>
              <a:srgbClr val="00B6B4"/>
            </a:solidFill>
            <a:ln>
              <a:noFill/>
            </a:ln>
            <a:effectLst/>
          </c:spPr>
          <c:invertIfNegative val="0"/>
          <c:cat>
            <c:strRef>
              <c:f>'Data Input'!$D$75:$D$80</c:f>
              <c:strCache>
                <c:ptCount val="6"/>
                <c:pt idx="0">
                  <c:v>Select Project Type Above</c:v>
                </c:pt>
                <c:pt idx="1">
                  <c:v>Select Project Type Above</c:v>
                </c:pt>
                <c:pt idx="2">
                  <c:v>Select Project Type Above</c:v>
                </c:pt>
                <c:pt idx="3">
                  <c:v>Select Project Type Above</c:v>
                </c:pt>
                <c:pt idx="4">
                  <c:v>Select Project Type Above</c:v>
                </c:pt>
                <c:pt idx="5">
                  <c:v>Select Project Type Above</c:v>
                </c:pt>
              </c:strCache>
            </c:strRef>
          </c:cat>
          <c:val>
            <c:numRef>
              <c:f>'Data Input'!$E$75:$E$80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71-49F3-A19D-F9F9AD663B17}"/>
            </c:ext>
          </c:extLst>
        </c:ser>
        <c:ser>
          <c:idx val="1"/>
          <c:order val="1"/>
          <c:tx>
            <c:strRef>
              <c:f>'Data Input'!$F$74</c:f>
              <c:strCache>
                <c:ptCount val="1"/>
                <c:pt idx="0">
                  <c:v>3.5t - 7.5t</c:v>
                </c:pt>
              </c:strCache>
            </c:strRef>
          </c:tx>
          <c:spPr>
            <a:solidFill>
              <a:srgbClr val="0019A8"/>
            </a:solidFill>
            <a:ln>
              <a:noFill/>
            </a:ln>
            <a:effectLst/>
          </c:spPr>
          <c:invertIfNegative val="0"/>
          <c:cat>
            <c:strRef>
              <c:f>'Data Input'!$D$75:$D$80</c:f>
              <c:strCache>
                <c:ptCount val="6"/>
                <c:pt idx="0">
                  <c:v>Select Project Type Above</c:v>
                </c:pt>
                <c:pt idx="1">
                  <c:v>Select Project Type Above</c:v>
                </c:pt>
                <c:pt idx="2">
                  <c:v>Select Project Type Above</c:v>
                </c:pt>
                <c:pt idx="3">
                  <c:v>Select Project Type Above</c:v>
                </c:pt>
                <c:pt idx="4">
                  <c:v>Select Project Type Above</c:v>
                </c:pt>
                <c:pt idx="5">
                  <c:v>Select Project Type Above</c:v>
                </c:pt>
              </c:strCache>
            </c:strRef>
          </c:cat>
          <c:val>
            <c:numRef>
              <c:f>'Data Input'!$F$75:$F$80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71-49F3-A19D-F9F9AD663B17}"/>
            </c:ext>
          </c:extLst>
        </c:ser>
        <c:ser>
          <c:idx val="2"/>
          <c:order val="2"/>
          <c:tx>
            <c:strRef>
              <c:f>'Data Input'!$G$74</c:f>
              <c:strCache>
                <c:ptCount val="1"/>
                <c:pt idx="0">
                  <c:v> ≥ 7.5t</c:v>
                </c:pt>
              </c:strCache>
            </c:strRef>
          </c:tx>
          <c:spPr>
            <a:solidFill>
              <a:srgbClr val="01A7E3"/>
            </a:solidFill>
            <a:ln>
              <a:noFill/>
            </a:ln>
            <a:effectLst/>
          </c:spPr>
          <c:invertIfNegative val="0"/>
          <c:cat>
            <c:strRef>
              <c:f>'Data Input'!$D$75:$D$80</c:f>
              <c:strCache>
                <c:ptCount val="6"/>
                <c:pt idx="0">
                  <c:v>Select Project Type Above</c:v>
                </c:pt>
                <c:pt idx="1">
                  <c:v>Select Project Type Above</c:v>
                </c:pt>
                <c:pt idx="2">
                  <c:v>Select Project Type Above</c:v>
                </c:pt>
                <c:pt idx="3">
                  <c:v>Select Project Type Above</c:v>
                </c:pt>
                <c:pt idx="4">
                  <c:v>Select Project Type Above</c:v>
                </c:pt>
                <c:pt idx="5">
                  <c:v>Select Project Type Above</c:v>
                </c:pt>
              </c:strCache>
            </c:strRef>
          </c:cat>
          <c:val>
            <c:numRef>
              <c:f>'Data Input'!$G$75:$G$80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71-49F3-A19D-F9F9AD663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028544"/>
        <c:axId val="74030080"/>
      </c:barChart>
      <c:catAx>
        <c:axId val="7402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30080"/>
        <c:crosses val="autoZero"/>
        <c:auto val="1"/>
        <c:lblAlgn val="ctr"/>
        <c:lblOffset val="100"/>
        <c:noMultiLvlLbl val="0"/>
      </c:catAx>
      <c:valAx>
        <c:axId val="7403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'Data Input'!$G$107</c:f>
              <c:strCache>
                <c:ptCount val="1"/>
                <c:pt idx="0">
                  <c:v>Number of vehicles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2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Input'!$E$108</c:f>
          <c:strCache>
            <c:ptCount val="1"/>
            <c:pt idx="0">
              <c:v>Total number of vehicles through construction programme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6405311036733"/>
          <c:y val="0.18214964915225007"/>
          <c:w val="0.8053117171983516"/>
          <c:h val="0.39609562486320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Input'!$D$33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rgbClr val="00B6B4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Input'!$I$33:$AW$33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C3-45B5-A6CF-3AD8F5A14FCD}"/>
            </c:ext>
          </c:extLst>
        </c:ser>
        <c:ser>
          <c:idx val="4"/>
          <c:order val="1"/>
          <c:tx>
            <c:strRef>
              <c:f>'Data Input'!$D$34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rgbClr val="0019A8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Input'!$I$34:$AW$34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C3-45B5-A6CF-3AD8F5A14FCD}"/>
            </c:ext>
          </c:extLst>
        </c:ser>
        <c:ser>
          <c:idx val="1"/>
          <c:order val="2"/>
          <c:tx>
            <c:strRef>
              <c:f>'Data Input'!$D$35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rgbClr val="01A7E3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Input'!$I$35:$AW$35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C3-45B5-A6CF-3AD8F5A14FCD}"/>
            </c:ext>
          </c:extLst>
        </c:ser>
        <c:ser>
          <c:idx val="2"/>
          <c:order val="3"/>
          <c:tx>
            <c:strRef>
              <c:f>'Data Input'!$D$36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Input'!$I$36:$AW$36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C3-45B5-A6CF-3AD8F5A14FCD}"/>
            </c:ext>
          </c:extLst>
        </c:ser>
        <c:ser>
          <c:idx val="5"/>
          <c:order val="4"/>
          <c:tx>
            <c:strRef>
              <c:f>'Data Input'!$D$37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Input'!$I$37:$AW$37</c:f>
              <c:numCache>
                <c:formatCode>#,##0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C3-45B5-A6CF-3AD8F5A14FCD}"/>
            </c:ext>
          </c:extLst>
        </c:ser>
        <c:ser>
          <c:idx val="3"/>
          <c:order val="5"/>
          <c:tx>
            <c:strRef>
              <c:f>'Data Input'!$D$38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rgbClr val="868F98"/>
            </a:solidFill>
            <a:ln>
              <a:noFill/>
            </a:ln>
            <a:effectLst/>
          </c:spPr>
          <c:invertIfNegative val="0"/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Input'!$I$38:$AY$38</c:f>
              <c:numCache>
                <c:formatCode>#,##0</c:formatCode>
                <c:ptCount val="4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BC3-45B5-A6CF-3AD8F5A14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86016"/>
        <c:axId val="66519424"/>
      </c:barChart>
      <c:lineChart>
        <c:grouping val="standard"/>
        <c:varyColors val="0"/>
        <c:ser>
          <c:idx val="6"/>
          <c:order val="6"/>
          <c:tx>
            <c:strRef>
              <c:f>'Data Input'!$H$40</c:f>
              <c:strCache>
                <c:ptCount val="1"/>
                <c:pt idx="0">
                  <c:v>Average daily 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Input'!$I$31:$AW$31</c:f>
              <c:numCache>
                <c:formatCode>mmm\-yyyy</c:formatCode>
                <c:ptCount val="41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88</c:v>
                </c:pt>
                <c:pt idx="4">
                  <c:v>119</c:v>
                </c:pt>
                <c:pt idx="5">
                  <c:v>149</c:v>
                </c:pt>
                <c:pt idx="6">
                  <c:v>180</c:v>
                </c:pt>
                <c:pt idx="7">
                  <c:v>210</c:v>
                </c:pt>
                <c:pt idx="8">
                  <c:v>241</c:v>
                </c:pt>
                <c:pt idx="9">
                  <c:v>272</c:v>
                </c:pt>
                <c:pt idx="10">
                  <c:v>302</c:v>
                </c:pt>
                <c:pt idx="11">
                  <c:v>333</c:v>
                </c:pt>
                <c:pt idx="12">
                  <c:v>363</c:v>
                </c:pt>
                <c:pt idx="13">
                  <c:v>394</c:v>
                </c:pt>
                <c:pt idx="14">
                  <c:v>425</c:v>
                </c:pt>
                <c:pt idx="15">
                  <c:v>453</c:v>
                </c:pt>
                <c:pt idx="16">
                  <c:v>484</c:v>
                </c:pt>
                <c:pt idx="17">
                  <c:v>514</c:v>
                </c:pt>
                <c:pt idx="18">
                  <c:v>545</c:v>
                </c:pt>
                <c:pt idx="19">
                  <c:v>575</c:v>
                </c:pt>
                <c:pt idx="20">
                  <c:v>606</c:v>
                </c:pt>
                <c:pt idx="21">
                  <c:v>637</c:v>
                </c:pt>
                <c:pt idx="22">
                  <c:v>667</c:v>
                </c:pt>
                <c:pt idx="23">
                  <c:v>698</c:v>
                </c:pt>
                <c:pt idx="24">
                  <c:v>728</c:v>
                </c:pt>
                <c:pt idx="25">
                  <c:v>759</c:v>
                </c:pt>
                <c:pt idx="26">
                  <c:v>790</c:v>
                </c:pt>
                <c:pt idx="27">
                  <c:v>818</c:v>
                </c:pt>
                <c:pt idx="28">
                  <c:v>849</c:v>
                </c:pt>
                <c:pt idx="29">
                  <c:v>879</c:v>
                </c:pt>
                <c:pt idx="30">
                  <c:v>910</c:v>
                </c:pt>
                <c:pt idx="31">
                  <c:v>940</c:v>
                </c:pt>
                <c:pt idx="32">
                  <c:v>971</c:v>
                </c:pt>
                <c:pt idx="33">
                  <c:v>1002</c:v>
                </c:pt>
                <c:pt idx="34">
                  <c:v>1032</c:v>
                </c:pt>
                <c:pt idx="35">
                  <c:v>1063</c:v>
                </c:pt>
                <c:pt idx="36">
                  <c:v>1093</c:v>
                </c:pt>
                <c:pt idx="37">
                  <c:v>1124</c:v>
                </c:pt>
                <c:pt idx="38">
                  <c:v>1155</c:v>
                </c:pt>
                <c:pt idx="39">
                  <c:v>1183</c:v>
                </c:pt>
                <c:pt idx="40">
                  <c:v>1214</c:v>
                </c:pt>
              </c:numCache>
            </c:numRef>
          </c:cat>
          <c:val>
            <c:numRef>
              <c:f>'Data Input'!$I$40:$AW$40</c:f>
              <c:numCache>
                <c:formatCode>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BC3-45B5-A6CF-3AD8F5A14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1712"/>
        <c:axId val="66521344"/>
      </c:lineChart>
      <c:catAx>
        <c:axId val="68086016"/>
        <c:scaling>
          <c:orientation val="minMax"/>
        </c:scaling>
        <c:delete val="0"/>
        <c:axPos val="b"/>
        <c:title>
          <c:tx>
            <c:strRef>
              <c:f>'Data Input'!$F$108</c:f>
              <c:strCache>
                <c:ptCount val="1"/>
                <c:pt idx="0">
                  <c:v>Month beginning</c:v>
                </c:pt>
              </c:strCache>
            </c:strRef>
          </c:tx>
          <c:layout>
            <c:manualLayout>
              <c:xMode val="edge"/>
              <c:yMode val="edge"/>
              <c:x val="0.43878826026121387"/>
              <c:y val="0.72488362434658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258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19424"/>
        <c:crosses val="autoZero"/>
        <c:auto val="0"/>
        <c:lblAlgn val="ctr"/>
        <c:lblOffset val="100"/>
        <c:noMultiLvlLbl val="0"/>
      </c:catAx>
      <c:valAx>
        <c:axId val="665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'Data Input'!$G$108</c:f>
              <c:strCache>
                <c:ptCount val="1"/>
                <c:pt idx="0">
                  <c:v>Number of vehicles per month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86016"/>
        <c:crosses val="autoZero"/>
        <c:crossBetween val="between"/>
      </c:valAx>
      <c:valAx>
        <c:axId val="66521344"/>
        <c:scaling>
          <c:orientation val="minMax"/>
        </c:scaling>
        <c:delete val="0"/>
        <c:axPos val="r"/>
        <c:title>
          <c:tx>
            <c:strRef>
              <c:f>'Data Input'!$H$108</c:f>
              <c:strCache>
                <c:ptCount val="1"/>
                <c:pt idx="0">
                  <c:v>Number of vehicles per day</c:v>
                </c:pt>
              </c:strCache>
            </c:strRef>
          </c:tx>
          <c:layout>
            <c:manualLayout>
              <c:xMode val="edge"/>
              <c:yMode val="edge"/>
              <c:x val="0.95393160466629523"/>
              <c:y val="0.191971684695644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31712"/>
        <c:crosses val="max"/>
        <c:crossBetween val="between"/>
      </c:valAx>
      <c:catAx>
        <c:axId val="66531712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66521344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Input'!$E$85</c:f>
          <c:strCache>
            <c:ptCount val="1"/>
            <c:pt idx="0">
              <c:v>Number of vehicles in peak month (Jan-1900)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2454843497858"/>
          <c:y val="0.16865459219569306"/>
          <c:w val="0.76334444208027985"/>
          <c:h val="0.501931115721935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Input'!$D$87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rgbClr val="00B6B4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Input'!$G$87:$AD$87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56-466B-AAF2-59E80994C441}"/>
            </c:ext>
          </c:extLst>
        </c:ser>
        <c:ser>
          <c:idx val="1"/>
          <c:order val="1"/>
          <c:tx>
            <c:strRef>
              <c:f>'Data Input'!$D$88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rgbClr val="0019A8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Input'!$G$88:$AD$88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6-466B-AAF2-59E80994C441}"/>
            </c:ext>
          </c:extLst>
        </c:ser>
        <c:ser>
          <c:idx val="2"/>
          <c:order val="2"/>
          <c:tx>
            <c:strRef>
              <c:f>'Data Input'!$D$89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rgbClr val="01A7E3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Input'!$G$89:$AD$89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56-466B-AAF2-59E80994C441}"/>
            </c:ext>
          </c:extLst>
        </c:ser>
        <c:ser>
          <c:idx val="3"/>
          <c:order val="3"/>
          <c:tx>
            <c:strRef>
              <c:f>'Data Input'!$D$90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Input'!$G$90:$AD$90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56-466B-AAF2-59E80994C441}"/>
            </c:ext>
          </c:extLst>
        </c:ser>
        <c:ser>
          <c:idx val="4"/>
          <c:order val="4"/>
          <c:tx>
            <c:strRef>
              <c:f>'Data Input'!$D$91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Input'!$G$91:$AD$91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6-466B-AAF2-59E80994C441}"/>
            </c:ext>
          </c:extLst>
        </c:ser>
        <c:ser>
          <c:idx val="5"/>
          <c:order val="5"/>
          <c:tx>
            <c:strRef>
              <c:f>'Data Input'!$D$92</c:f>
              <c:strCache>
                <c:ptCount val="1"/>
                <c:pt idx="0">
                  <c:v>Select Project Type Above</c:v>
                </c:pt>
              </c:strCache>
            </c:strRef>
          </c:tx>
          <c:spPr>
            <a:solidFill>
              <a:srgbClr val="868F98"/>
            </a:solidFill>
            <a:ln>
              <a:noFill/>
            </a:ln>
            <a:effectLst/>
          </c:spPr>
          <c:invertIfNegative val="0"/>
          <c:cat>
            <c:strRef>
              <c:f>'Data Input'!$G$85:$AD$86</c:f>
              <c:strCache>
                <c:ptCount val="24"/>
                <c:pt idx="0">
                  <c:v>00:00</c:v>
                </c:pt>
                <c:pt idx="1">
                  <c:v>01:00</c:v>
                </c:pt>
                <c:pt idx="2">
                  <c:v>02:00</c:v>
                </c:pt>
                <c:pt idx="3">
                  <c:v>03:00</c:v>
                </c:pt>
                <c:pt idx="4">
                  <c:v>04:00</c:v>
                </c:pt>
                <c:pt idx="5">
                  <c:v>05:00</c:v>
                </c:pt>
                <c:pt idx="6">
                  <c:v>06:00</c:v>
                </c:pt>
                <c:pt idx="7">
                  <c:v>07:00</c:v>
                </c:pt>
                <c:pt idx="8">
                  <c:v>08:00</c:v>
                </c:pt>
                <c:pt idx="9">
                  <c:v>09:00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'Data Input'!$G$92:$AD$92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56-466B-AAF2-59E80994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15648"/>
        <c:axId val="88717184"/>
      </c:barChart>
      <c:lineChart>
        <c:grouping val="standard"/>
        <c:varyColors val="0"/>
        <c:ser>
          <c:idx val="6"/>
          <c:order val="6"/>
          <c:tx>
            <c:strRef>
              <c:f>'Data Input'!$H$109</c:f>
              <c:strCache>
                <c:ptCount val="1"/>
                <c:pt idx="0">
                  <c:v>Estimated minutes between vehicle arrivals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Input'!$G$94:$AD$94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356-466B-AAF2-59E80994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5392"/>
        <c:axId val="100073472"/>
      </c:lineChart>
      <c:catAx>
        <c:axId val="887156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7184"/>
        <c:crosses val="autoZero"/>
        <c:auto val="1"/>
        <c:lblAlgn val="ctr"/>
        <c:lblOffset val="100"/>
        <c:noMultiLvlLbl val="0"/>
      </c:catAx>
      <c:valAx>
        <c:axId val="8871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Number of vehicles per hour</a:t>
                </a:r>
              </a:p>
            </c:rich>
          </c:tx>
          <c:layout>
            <c:manualLayout>
              <c:xMode val="edge"/>
              <c:yMode val="edge"/>
              <c:x val="2.5383980400732555E-2"/>
              <c:y val="0.186843278331653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5648"/>
        <c:crosses val="autoZero"/>
        <c:crossBetween val="between"/>
      </c:valAx>
      <c:valAx>
        <c:axId val="100073472"/>
        <c:scaling>
          <c:orientation val="minMax"/>
        </c:scaling>
        <c:delete val="0"/>
        <c:axPos val="r"/>
        <c:title>
          <c:tx>
            <c:strRef>
              <c:f>'Data Input'!$H$109</c:f>
              <c:strCache>
                <c:ptCount val="1"/>
                <c:pt idx="0">
                  <c:v>Estimated minutes between vehicle arrivals</c:v>
                </c:pt>
              </c:strCache>
            </c:strRef>
          </c:tx>
          <c:layout>
            <c:manualLayout>
              <c:xMode val="edge"/>
              <c:yMode val="edge"/>
              <c:x val="0.93746764541868233"/>
              <c:y val="9.86557200374515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5392"/>
        <c:crosses val="max"/>
        <c:crossBetween val="between"/>
      </c:valAx>
      <c:catAx>
        <c:axId val="10007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007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467584188966876E-2"/>
          <c:y val="0.81126087337917507"/>
          <c:w val="0.86980021854547773"/>
          <c:h val="0.1660032689508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158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Data Input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hyperlink" Target="#'Buildings Output'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160020</xdr:colOff>
      <xdr:row>26</xdr:row>
      <xdr:rowOff>160020</xdr:rowOff>
    </xdr:from>
    <xdr:to>
      <xdr:col>6</xdr:col>
      <xdr:colOff>144780</xdr:colOff>
      <xdr:row>28</xdr:row>
      <xdr:rowOff>2540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500" t="18192" r="23075" b="79138"/>
        <a:stretch/>
      </xdr:blipFill>
      <xdr:spPr>
        <a:xfrm>
          <a:off x="982980" y="4556760"/>
          <a:ext cx="152400" cy="177800"/>
        </a:xfrm>
        <a:prstGeom prst="rect">
          <a:avLst/>
        </a:prstGeom>
      </xdr:spPr>
    </xdr:pic>
    <xdr:clientData/>
  </xdr:twoCellAnchor>
  <xdr:twoCellAnchor>
    <xdr:from>
      <xdr:col>21</xdr:col>
      <xdr:colOff>2238</xdr:colOff>
      <xdr:row>10</xdr:row>
      <xdr:rowOff>17927</xdr:rowOff>
    </xdr:from>
    <xdr:to>
      <xdr:col>34</xdr:col>
      <xdr:colOff>170328</xdr:colOff>
      <xdr:row>11</xdr:row>
      <xdr:rowOff>26893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561226" y="1730186"/>
          <a:ext cx="2382373" cy="179295"/>
        </a:xfrm>
        <a:prstGeom prst="rect">
          <a:avLst/>
        </a:prstGeom>
        <a:solidFill>
          <a:srgbClr val="A8ABB2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</a:rPr>
            <a:t>CLICK FOR</a:t>
          </a:r>
          <a:r>
            <a:rPr lang="en-GB" sz="1100" b="1" baseline="0">
              <a:solidFill>
                <a:schemeClr val="bg1"/>
              </a:solidFill>
            </a:rPr>
            <a:t> SHORTCUT TO TOOL</a:t>
          </a:r>
          <a:endParaRPr lang="en-GB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4</xdr:col>
      <xdr:colOff>136947</xdr:colOff>
      <xdr:row>2</xdr:row>
      <xdr:rowOff>47002</xdr:rowOff>
    </xdr:from>
    <xdr:to>
      <xdr:col>7</xdr:col>
      <xdr:colOff>142808</xdr:colOff>
      <xdr:row>4</xdr:row>
      <xdr:rowOff>130020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868F98"/>
            </a:clrFrom>
            <a:clrTo>
              <a:srgbClr val="868F98">
                <a:alpha val="0"/>
              </a:srgbClr>
            </a:clrTo>
          </a:clrChange>
        </a:blip>
        <a:srcRect l="22086" t="16690" r="20372" b="9484"/>
        <a:stretch/>
      </xdr:blipFill>
      <xdr:spPr>
        <a:xfrm>
          <a:off x="635711" y="220184"/>
          <a:ext cx="504624" cy="415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162467</xdr:colOff>
      <xdr:row>136</xdr:row>
      <xdr:rowOff>4240</xdr:rowOff>
    </xdr:from>
    <xdr:to>
      <xdr:col>18</xdr:col>
      <xdr:colOff>566057</xdr:colOff>
      <xdr:row>154</xdr:row>
      <xdr:rowOff>13855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13855</xdr:colOff>
      <xdr:row>154</xdr:row>
      <xdr:rowOff>152399</xdr:rowOff>
    </xdr:from>
    <xdr:to>
      <xdr:col>18</xdr:col>
      <xdr:colOff>581891</xdr:colOff>
      <xdr:row>176</xdr:row>
      <xdr:rowOff>110836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69273</xdr:colOff>
      <xdr:row>62</xdr:row>
      <xdr:rowOff>27711</xdr:rowOff>
    </xdr:from>
    <xdr:to>
      <xdr:col>16</xdr:col>
      <xdr:colOff>457200</xdr:colOff>
      <xdr:row>79</xdr:row>
      <xdr:rowOff>171361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163285</xdr:colOff>
      <xdr:row>177</xdr:row>
      <xdr:rowOff>41564</xdr:rowOff>
    </xdr:from>
    <xdr:to>
      <xdr:col>18</xdr:col>
      <xdr:colOff>576943</xdr:colOff>
      <xdr:row>197</xdr:row>
      <xdr:rowOff>78978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10249</xdr:colOff>
      <xdr:row>14</xdr:row>
      <xdr:rowOff>100852</xdr:rowOff>
    </xdr:from>
    <xdr:to>
      <xdr:col>19</xdr:col>
      <xdr:colOff>448235</xdr:colOff>
      <xdr:row>17</xdr:row>
      <xdr:rowOff>10884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 rot="16200000">
          <a:off x="11676211" y="2643949"/>
          <a:ext cx="1523679" cy="2219721"/>
        </a:xfrm>
        <a:prstGeom prst="triangle">
          <a:avLst>
            <a:gd name="adj" fmla="val 0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87087</xdr:colOff>
      <xdr:row>111</xdr:row>
      <xdr:rowOff>0</xdr:rowOff>
    </xdr:from>
    <xdr:to>
      <xdr:col>7</xdr:col>
      <xdr:colOff>10888</xdr:colOff>
      <xdr:row>118</xdr:row>
      <xdr:rowOff>1</xdr:rowOff>
    </xdr:to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5279573" y="16589829"/>
          <a:ext cx="859972" cy="1317172"/>
        </a:xfrm>
        <a:prstGeom prst="rect">
          <a:avLst/>
        </a:prstGeom>
        <a:solidFill>
          <a:schemeClr val="bg1">
            <a:lumMod val="6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lang="en-GB" sz="1000" b="1">
              <a:solidFill>
                <a:schemeClr val="bg1"/>
              </a:solidFill>
            </a:rPr>
            <a:t>View</a:t>
          </a:r>
          <a:r>
            <a:rPr lang="en-GB" sz="1000" b="1" baseline="0">
              <a:solidFill>
                <a:schemeClr val="bg1"/>
              </a:solidFill>
            </a:rPr>
            <a:t> </a:t>
          </a:r>
          <a:br>
            <a:rPr lang="en-GB" sz="1000" b="1" baseline="0">
              <a:solidFill>
                <a:schemeClr val="bg1"/>
              </a:solidFill>
            </a:rPr>
          </a:br>
          <a:r>
            <a:rPr lang="en-GB" sz="1000" b="1" baseline="0">
              <a:solidFill>
                <a:schemeClr val="bg1"/>
              </a:solidFill>
            </a:rPr>
            <a:t>Building Output Summary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64703</xdr:colOff>
      <xdr:row>1</xdr:row>
      <xdr:rowOff>64312</xdr:rowOff>
    </xdr:from>
    <xdr:to>
      <xdr:col>3</xdr:col>
      <xdr:colOff>569327</xdr:colOff>
      <xdr:row>1</xdr:row>
      <xdr:rowOff>476029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clrChange>
            <a:clrFrom>
              <a:srgbClr val="868F98"/>
            </a:clrFrom>
            <a:clrTo>
              <a:srgbClr val="868F98">
                <a:alpha val="0"/>
              </a:srgbClr>
            </a:clrTo>
          </a:clrChange>
        </a:blip>
        <a:srcRect l="22086" t="16690" r="20372" b="9484"/>
        <a:stretch/>
      </xdr:blipFill>
      <xdr:spPr>
        <a:xfrm>
          <a:off x="396397" y="216712"/>
          <a:ext cx="504624" cy="415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4188</xdr:colOff>
      <xdr:row>22</xdr:row>
      <xdr:rowOff>22860</xdr:rowOff>
    </xdr:from>
    <xdr:to>
      <xdr:col>74</xdr:col>
      <xdr:colOff>7620</xdr:colOff>
      <xdr:row>38</xdr:row>
      <xdr:rowOff>160020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160019</xdr:colOff>
      <xdr:row>4</xdr:row>
      <xdr:rowOff>22860</xdr:rowOff>
    </xdr:from>
    <xdr:to>
      <xdr:col>74</xdr:col>
      <xdr:colOff>0</xdr:colOff>
      <xdr:row>21</xdr:row>
      <xdr:rowOff>7620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</xdr:colOff>
          <xdr:row>14</xdr:row>
          <xdr:rowOff>137160</xdr:rowOff>
        </xdr:from>
        <xdr:to>
          <xdr:col>35</xdr:col>
          <xdr:colOff>152400</xdr:colOff>
          <xdr:row>33</xdr:row>
          <xdr:rowOff>15240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ata Input'!$J$63:$Q$80" spid="_x0000_s166453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1559" t="2511" r="4212" b="1598"/>
            <a:stretch>
              <a:fillRect/>
            </a:stretch>
          </xdr:blipFill>
          <xdr:spPr bwMode="auto">
            <a:xfrm>
              <a:off x="327755" y="2400300"/>
              <a:ext cx="5425345" cy="3208020"/>
            </a:xfrm>
            <a:prstGeom prst="rect">
              <a:avLst/>
            </a:prstGeom>
            <a:noFill/>
            <a:ln w="15875"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40</xdr:col>
      <xdr:colOff>10887</xdr:colOff>
      <xdr:row>40</xdr:row>
      <xdr:rowOff>22860</xdr:rowOff>
    </xdr:from>
    <xdr:to>
      <xdr:col>74</xdr:col>
      <xdr:colOff>7620</xdr:colOff>
      <xdr:row>58</xdr:row>
      <xdr:rowOff>7621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30481</xdr:colOff>
      <xdr:row>1</xdr:row>
      <xdr:rowOff>38102</xdr:rowOff>
    </xdr:from>
    <xdr:to>
      <xdr:col>4</xdr:col>
      <xdr:colOff>45720</xdr:colOff>
      <xdr:row>2</xdr:row>
      <xdr:rowOff>146544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clrChange>
            <a:clrFrom>
              <a:srgbClr val="868F98"/>
            </a:clrFrom>
            <a:clrTo>
              <a:srgbClr val="868F98">
                <a:alpha val="0"/>
              </a:srgbClr>
            </a:clrTo>
          </a:clrChange>
        </a:blip>
        <a:srcRect l="22086" t="16690" r="20372" b="9484"/>
        <a:stretch/>
      </xdr:blipFill>
      <xdr:spPr>
        <a:xfrm>
          <a:off x="350521" y="182882"/>
          <a:ext cx="335279" cy="276082"/>
        </a:xfrm>
        <a:prstGeom prst="rect">
          <a:avLst/>
        </a:prstGeom>
      </xdr:spPr>
    </xdr:pic>
    <xdr:clientData/>
  </xdr:twoCellAnchor>
  <xdr:twoCellAnchor editAs="oneCell">
    <xdr:from>
      <xdr:col>40</xdr:col>
      <xdr:colOff>7621</xdr:colOff>
      <xdr:row>1</xdr:row>
      <xdr:rowOff>30482</xdr:rowOff>
    </xdr:from>
    <xdr:to>
      <xdr:col>42</xdr:col>
      <xdr:colOff>22860</xdr:colOff>
      <xdr:row>2</xdr:row>
      <xdr:rowOff>138924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clrChange>
            <a:clrFrom>
              <a:srgbClr val="868F98"/>
            </a:clrFrom>
            <a:clrTo>
              <a:srgbClr val="868F98">
                <a:alpha val="0"/>
              </a:srgbClr>
            </a:clrTo>
          </a:clrChange>
        </a:blip>
        <a:srcRect l="22086" t="16690" r="20372" b="9484"/>
        <a:stretch/>
      </xdr:blipFill>
      <xdr:spPr>
        <a:xfrm>
          <a:off x="6728461" y="175262"/>
          <a:ext cx="335279" cy="276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9998168889431442"/>
  </sheetPr>
  <dimension ref="A1:AL69"/>
  <sheetViews>
    <sheetView showRowColHeaders="0" zoomScaleNormal="100" workbookViewId="0">
      <selection activeCell="V10" sqref="V10:AI10"/>
    </sheetView>
  </sheetViews>
  <sheetFormatPr defaultColWidth="0" defaultRowHeight="12.75" zeroHeight="1" x14ac:dyDescent="0.2"/>
  <cols>
    <col min="1" max="1" width="2.28515625" style="16" customWidth="1"/>
    <col min="2" max="2" width="2.42578125" style="187" customWidth="1"/>
    <col min="3" max="37" width="2.42578125" style="16" customWidth="1"/>
    <col min="38" max="38" width="2.28515625" style="187" customWidth="1"/>
    <col min="39" max="16384" width="2.42578125" style="16" hidden="1"/>
  </cols>
  <sheetData>
    <row r="1" spans="1:38" ht="12" customHeight="1" thickBo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ht="13.5" thickBot="1" x14ac:dyDescent="0.25">
      <c r="A2" s="15"/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4"/>
      <c r="AL2" s="15"/>
    </row>
    <row r="3" spans="1:38" ht="13.15" customHeight="1" x14ac:dyDescent="0.2">
      <c r="A3" s="15"/>
      <c r="B3" s="20"/>
      <c r="C3" s="282" t="s">
        <v>105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4"/>
      <c r="AK3" s="225"/>
      <c r="AL3" s="15"/>
    </row>
    <row r="4" spans="1:38" ht="13.15" customHeight="1" x14ac:dyDescent="0.2">
      <c r="A4" s="15"/>
      <c r="B4" s="20"/>
      <c r="C4" s="285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7"/>
      <c r="AK4" s="225"/>
      <c r="AL4" s="15"/>
    </row>
    <row r="5" spans="1:38" ht="13.9" customHeight="1" thickBot="1" x14ac:dyDescent="0.25">
      <c r="A5" s="15"/>
      <c r="B5" s="20"/>
      <c r="C5" s="288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90"/>
      <c r="AK5" s="225"/>
      <c r="AL5" s="15"/>
    </row>
    <row r="6" spans="1:38" ht="13.5" thickBot="1" x14ac:dyDescent="0.25">
      <c r="A6" s="15"/>
      <c r="B6" s="2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9"/>
      <c r="AL6" s="15"/>
    </row>
    <row r="7" spans="1:38" ht="13.15" customHeight="1" x14ac:dyDescent="0.2">
      <c r="A7" s="15"/>
      <c r="B7" s="20"/>
      <c r="C7" s="209"/>
      <c r="D7" s="296" t="s">
        <v>104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9"/>
      <c r="AL7" s="15"/>
    </row>
    <row r="8" spans="1:38" x14ac:dyDescent="0.2">
      <c r="A8" s="15"/>
      <c r="B8" s="20"/>
      <c r="C8" s="213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5"/>
      <c r="AB8" s="205"/>
      <c r="AC8" s="205"/>
      <c r="AD8" s="205"/>
      <c r="AE8" s="205"/>
      <c r="AF8" s="205"/>
      <c r="AG8" s="205"/>
      <c r="AH8" s="205"/>
      <c r="AI8" s="205"/>
      <c r="AJ8" s="214"/>
      <c r="AK8" s="19"/>
      <c r="AL8" s="15"/>
    </row>
    <row r="9" spans="1:38" x14ac:dyDescent="0.2">
      <c r="A9" s="15"/>
      <c r="B9" s="20"/>
      <c r="C9" s="189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188"/>
      <c r="P9" s="188"/>
      <c r="Q9" s="188"/>
      <c r="R9" s="188"/>
      <c r="S9" s="188"/>
      <c r="T9" s="188"/>
      <c r="U9" s="268"/>
      <c r="V9" s="298" t="s">
        <v>120</v>
      </c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190"/>
      <c r="AK9" s="19"/>
      <c r="AL9" s="15"/>
    </row>
    <row r="10" spans="1:38" x14ac:dyDescent="0.2">
      <c r="A10" s="15"/>
      <c r="B10" s="20"/>
      <c r="C10" s="189"/>
      <c r="D10" s="291" t="s">
        <v>36</v>
      </c>
      <c r="E10" s="291"/>
      <c r="F10" s="291"/>
      <c r="G10" s="291"/>
      <c r="H10" s="291"/>
      <c r="I10" s="291"/>
      <c r="J10" s="2"/>
      <c r="K10" s="292" t="s">
        <v>125</v>
      </c>
      <c r="L10" s="292"/>
      <c r="M10" s="292"/>
      <c r="N10" s="292"/>
      <c r="O10" s="291" t="s">
        <v>115</v>
      </c>
      <c r="P10" s="291"/>
      <c r="Q10" s="291"/>
      <c r="R10" s="291"/>
      <c r="S10" s="291"/>
      <c r="T10" s="291"/>
      <c r="U10" s="268"/>
      <c r="V10" s="299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1"/>
      <c r="AJ10" s="190"/>
      <c r="AK10" s="19"/>
      <c r="AL10" s="15"/>
    </row>
    <row r="11" spans="1:38" x14ac:dyDescent="0.2">
      <c r="A11" s="15"/>
      <c r="B11" s="20"/>
      <c r="C11" s="189"/>
      <c r="D11" s="291" t="s">
        <v>49</v>
      </c>
      <c r="E11" s="291"/>
      <c r="F11" s="291"/>
      <c r="G11" s="291"/>
      <c r="H11" s="291"/>
      <c r="I11" s="291"/>
      <c r="J11" s="2"/>
      <c r="K11" s="293">
        <v>42922</v>
      </c>
      <c r="L11" s="293"/>
      <c r="M11" s="293"/>
      <c r="N11" s="293"/>
      <c r="O11" s="291" t="s">
        <v>90</v>
      </c>
      <c r="P11" s="291"/>
      <c r="Q11" s="291"/>
      <c r="R11" s="291"/>
      <c r="S11" s="291"/>
      <c r="T11" s="291"/>
      <c r="U11" s="188"/>
      <c r="V11" s="188"/>
      <c r="W11" s="188"/>
      <c r="X11" s="188"/>
      <c r="Y11" s="188"/>
      <c r="Z11" s="188"/>
      <c r="AA11" s="29"/>
      <c r="AB11" s="29"/>
      <c r="AC11" s="29"/>
      <c r="AD11" s="29"/>
      <c r="AE11" s="29"/>
      <c r="AF11" s="29"/>
      <c r="AG11" s="29"/>
      <c r="AH11" s="29"/>
      <c r="AI11" s="29"/>
      <c r="AJ11" s="190"/>
      <c r="AK11" s="19"/>
      <c r="AL11" s="15"/>
    </row>
    <row r="12" spans="1:38" ht="13.5" thickBot="1" x14ac:dyDescent="0.25">
      <c r="A12" s="15"/>
      <c r="B12" s="20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3"/>
      <c r="AK12" s="19"/>
      <c r="AL12" s="15"/>
    </row>
    <row r="13" spans="1:38" ht="13.5" thickBot="1" x14ac:dyDescent="0.25">
      <c r="A13" s="15"/>
      <c r="B13" s="2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9"/>
      <c r="AL13" s="15"/>
    </row>
    <row r="14" spans="1:38" ht="13.15" customHeight="1" x14ac:dyDescent="0.2">
      <c r="A14" s="15"/>
      <c r="B14" s="20"/>
      <c r="C14" s="215"/>
      <c r="D14" s="296" t="s">
        <v>103</v>
      </c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7"/>
      <c r="AK14" s="226"/>
      <c r="AL14" s="15"/>
    </row>
    <row r="15" spans="1:38" x14ac:dyDescent="0.2">
      <c r="A15" s="15"/>
      <c r="B15" s="20"/>
      <c r="C15" s="218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19"/>
      <c r="AK15" s="226"/>
      <c r="AL15" s="15"/>
    </row>
    <row r="16" spans="1:38" x14ac:dyDescent="0.2">
      <c r="A16" s="15"/>
      <c r="B16" s="20"/>
      <c r="C16" s="194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190"/>
      <c r="AK16" s="19"/>
      <c r="AL16" s="15"/>
    </row>
    <row r="17" spans="1:38" ht="13.15" customHeight="1" x14ac:dyDescent="0.2">
      <c r="A17" s="15"/>
      <c r="B17" s="20"/>
      <c r="C17" s="194"/>
      <c r="D17" s="295" t="s">
        <v>51</v>
      </c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190"/>
      <c r="AK17" s="19"/>
      <c r="AL17" s="15"/>
    </row>
    <row r="18" spans="1:38" x14ac:dyDescent="0.2">
      <c r="A18" s="15"/>
      <c r="B18" s="20"/>
      <c r="C18" s="194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190"/>
      <c r="AK18" s="19"/>
      <c r="AL18" s="15"/>
    </row>
    <row r="19" spans="1:38" x14ac:dyDescent="0.2">
      <c r="A19" s="15"/>
      <c r="B19" s="20"/>
      <c r="C19" s="194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190"/>
      <c r="AK19" s="19"/>
      <c r="AL19" s="15"/>
    </row>
    <row r="20" spans="1:38" x14ac:dyDescent="0.2">
      <c r="A20" s="15"/>
      <c r="B20" s="20"/>
      <c r="C20" s="194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190"/>
      <c r="AK20" s="19"/>
      <c r="AL20" s="15"/>
    </row>
    <row r="21" spans="1:38" x14ac:dyDescent="0.2">
      <c r="A21" s="15"/>
      <c r="B21" s="20"/>
      <c r="C21" s="194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190"/>
      <c r="AK21" s="19"/>
      <c r="AL21" s="15"/>
    </row>
    <row r="22" spans="1:38" ht="13.5" thickBot="1" x14ac:dyDescent="0.25">
      <c r="A22" s="15"/>
      <c r="B22" s="20"/>
      <c r="C22" s="19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193"/>
      <c r="AK22" s="19"/>
      <c r="AL22" s="15"/>
    </row>
    <row r="23" spans="1:38" ht="13.5" thickBot="1" x14ac:dyDescent="0.25">
      <c r="A23" s="15"/>
      <c r="B23" s="20"/>
      <c r="C23" s="9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9"/>
      <c r="AK23" s="19"/>
      <c r="AL23" s="15"/>
    </row>
    <row r="24" spans="1:38" ht="13.15" customHeight="1" x14ac:dyDescent="0.2">
      <c r="A24" s="15"/>
      <c r="B24" s="20"/>
      <c r="C24" s="215"/>
      <c r="D24" s="296" t="s">
        <v>102</v>
      </c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20"/>
      <c r="Q24" s="220"/>
      <c r="R24" s="220"/>
      <c r="S24" s="220"/>
      <c r="T24" s="220"/>
      <c r="U24" s="220"/>
      <c r="V24" s="220"/>
      <c r="W24" s="220"/>
      <c r="X24" s="221"/>
      <c r="Y24" s="221"/>
      <c r="Z24" s="221"/>
      <c r="AA24" s="221"/>
      <c r="AB24" s="221"/>
      <c r="AC24" s="220"/>
      <c r="AD24" s="220"/>
      <c r="AE24" s="220"/>
      <c r="AF24" s="220"/>
      <c r="AG24" s="220"/>
      <c r="AH24" s="220"/>
      <c r="AI24" s="220"/>
      <c r="AJ24" s="217"/>
      <c r="AK24" s="226"/>
      <c r="AL24" s="15"/>
    </row>
    <row r="25" spans="1:38" x14ac:dyDescent="0.2">
      <c r="A25" s="15"/>
      <c r="B25" s="20"/>
      <c r="C25" s="218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07"/>
      <c r="Q25" s="207"/>
      <c r="R25" s="207"/>
      <c r="S25" s="207"/>
      <c r="T25" s="207"/>
      <c r="U25" s="207"/>
      <c r="V25" s="207"/>
      <c r="W25" s="207"/>
      <c r="X25" s="208"/>
      <c r="Y25" s="208"/>
      <c r="Z25" s="208"/>
      <c r="AA25" s="208"/>
      <c r="AB25" s="208"/>
      <c r="AC25" s="207"/>
      <c r="AD25" s="207"/>
      <c r="AE25" s="207"/>
      <c r="AF25" s="207"/>
      <c r="AG25" s="207"/>
      <c r="AH25" s="207"/>
      <c r="AI25" s="207"/>
      <c r="AJ25" s="219"/>
      <c r="AK25" s="226"/>
      <c r="AL25" s="15"/>
    </row>
    <row r="26" spans="1:38" x14ac:dyDescent="0.2">
      <c r="A26" s="15"/>
      <c r="B26" s="20"/>
      <c r="C26" s="194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"/>
      <c r="P26" s="2"/>
      <c r="Q26" s="2"/>
      <c r="R26" s="2"/>
      <c r="S26" s="2"/>
      <c r="T26" s="2"/>
      <c r="U26" s="2"/>
      <c r="V26" s="2"/>
      <c r="W26" s="2"/>
      <c r="X26" s="199"/>
      <c r="Y26" s="200"/>
      <c r="Z26" s="200"/>
      <c r="AA26" s="200"/>
      <c r="AB26" s="200"/>
      <c r="AC26" s="2"/>
      <c r="AD26" s="2"/>
      <c r="AE26" s="2"/>
      <c r="AF26" s="2"/>
      <c r="AG26" s="2"/>
      <c r="AH26" s="2"/>
      <c r="AI26" s="2"/>
      <c r="AJ26" s="190"/>
      <c r="AK26" s="19"/>
      <c r="AL26" s="15"/>
    </row>
    <row r="27" spans="1:38" x14ac:dyDescent="0.2">
      <c r="A27" s="15"/>
      <c r="B27" s="20"/>
      <c r="C27" s="194"/>
      <c r="D27" s="306" t="s">
        <v>116</v>
      </c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7"/>
      <c r="W27" s="303" t="s">
        <v>50</v>
      </c>
      <c r="X27" s="304"/>
      <c r="Y27" s="304"/>
      <c r="Z27" s="304"/>
      <c r="AA27" s="305"/>
      <c r="AB27" s="267"/>
      <c r="AC27" s="2"/>
      <c r="AD27" s="2"/>
      <c r="AE27" s="2"/>
      <c r="AF27" s="2"/>
      <c r="AG27" s="2"/>
      <c r="AH27" s="2"/>
      <c r="AI27" s="2"/>
      <c r="AJ27" s="190"/>
      <c r="AK27" s="19"/>
      <c r="AL27" s="15"/>
    </row>
    <row r="28" spans="1:38" x14ac:dyDescent="0.2">
      <c r="A28" s="15"/>
      <c r="B28" s="20"/>
      <c r="C28" s="194"/>
      <c r="D28" s="306" t="s">
        <v>119</v>
      </c>
      <c r="E28" s="306"/>
      <c r="F28" s="306"/>
      <c r="G28" s="2"/>
      <c r="H28" s="306" t="s">
        <v>118</v>
      </c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8"/>
      <c r="AK28" s="19"/>
      <c r="AL28" s="15"/>
    </row>
    <row r="29" spans="1:38" x14ac:dyDescent="0.2">
      <c r="A29" s="15"/>
      <c r="B29" s="20"/>
      <c r="C29" s="194"/>
      <c r="D29" s="306" t="s">
        <v>52</v>
      </c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8"/>
      <c r="AK29" s="19"/>
      <c r="AL29" s="15"/>
    </row>
    <row r="30" spans="1:38" x14ac:dyDescent="0.2">
      <c r="A30" s="15"/>
      <c r="B30" s="20"/>
      <c r="C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190"/>
      <c r="AK30" s="19"/>
      <c r="AL30" s="15"/>
    </row>
    <row r="31" spans="1:38" x14ac:dyDescent="0.2">
      <c r="A31" s="15"/>
      <c r="B31" s="20"/>
      <c r="C31" s="194"/>
      <c r="D31" s="294" t="s">
        <v>83</v>
      </c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190"/>
      <c r="AK31" s="19"/>
      <c r="AL31" s="15"/>
    </row>
    <row r="32" spans="1:38" x14ac:dyDescent="0.2">
      <c r="A32" s="15"/>
      <c r="B32" s="20"/>
      <c r="C32" s="1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190"/>
      <c r="AK32" s="19"/>
      <c r="AL32" s="15"/>
    </row>
    <row r="33" spans="1:38" x14ac:dyDescent="0.2">
      <c r="A33" s="15"/>
      <c r="B33" s="20"/>
      <c r="C33" s="194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190"/>
      <c r="AK33" s="19"/>
      <c r="AL33" s="15"/>
    </row>
    <row r="34" spans="1:38" x14ac:dyDescent="0.2">
      <c r="A34" s="15"/>
      <c r="B34" s="20"/>
      <c r="C34" s="194"/>
      <c r="D34" s="302" t="s">
        <v>117</v>
      </c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190"/>
      <c r="AK34" s="19"/>
      <c r="AL34" s="15"/>
    </row>
    <row r="35" spans="1:38" x14ac:dyDescent="0.2">
      <c r="A35" s="15"/>
      <c r="B35" s="20"/>
      <c r="C35" s="194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190"/>
      <c r="AK35" s="19"/>
      <c r="AL35" s="15"/>
    </row>
    <row r="36" spans="1:38" ht="13.5" thickBot="1" x14ac:dyDescent="0.25">
      <c r="A36" s="15"/>
      <c r="B36" s="20"/>
      <c r="C36" s="191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19"/>
      <c r="AL36" s="15"/>
    </row>
    <row r="37" spans="1:38" ht="13.5" thickBot="1" x14ac:dyDescent="0.25">
      <c r="A37" s="15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8"/>
      <c r="AL37" s="15"/>
    </row>
    <row r="38" spans="1:38" ht="12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idden="1" x14ac:dyDescent="0.2"/>
    <row r="40" spans="1:38" ht="13.15" hidden="1" customHeight="1" x14ac:dyDescent="0.2"/>
    <row r="41" spans="1:38" hidden="1" x14ac:dyDescent="0.2"/>
    <row r="42" spans="1:38" hidden="1" x14ac:dyDescent="0.2"/>
    <row r="43" spans="1:38" hidden="1" x14ac:dyDescent="0.2"/>
    <row r="44" spans="1:38" hidden="1" x14ac:dyDescent="0.2"/>
    <row r="45" spans="1:38" hidden="1" x14ac:dyDescent="0.2"/>
    <row r="46" spans="1:38" hidden="1" x14ac:dyDescent="0.2"/>
    <row r="47" spans="1:38" hidden="1" x14ac:dyDescent="0.2"/>
    <row r="48" spans="1:3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sheetProtection selectLockedCells="1"/>
  <mergeCells count="20">
    <mergeCell ref="D34:AI35"/>
    <mergeCell ref="W27:AA27"/>
    <mergeCell ref="D27:V27"/>
    <mergeCell ref="D28:F28"/>
    <mergeCell ref="H28:AJ28"/>
    <mergeCell ref="D29:AJ29"/>
    <mergeCell ref="C3:AJ5"/>
    <mergeCell ref="D11:I11"/>
    <mergeCell ref="K10:N10"/>
    <mergeCell ref="K11:N11"/>
    <mergeCell ref="D31:AI32"/>
    <mergeCell ref="D17:AI21"/>
    <mergeCell ref="D10:I10"/>
    <mergeCell ref="D7:O8"/>
    <mergeCell ref="D14:O15"/>
    <mergeCell ref="D24:O25"/>
    <mergeCell ref="V9:AI9"/>
    <mergeCell ref="O10:T10"/>
    <mergeCell ref="O11:T11"/>
    <mergeCell ref="V10:AI10"/>
  </mergeCells>
  <conditionalFormatting sqref="V9:AI9">
    <cfRule type="expression" dxfId="6" priority="1">
      <formula>V10&lt;&gt;""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CE221"/>
  <sheetViews>
    <sheetView tabSelected="1" zoomScale="60" zoomScaleNormal="60" workbookViewId="0">
      <selection activeCell="E7" sqref="E7:J7"/>
    </sheetView>
  </sheetViews>
  <sheetFormatPr defaultColWidth="0" defaultRowHeight="14.25" zeroHeight="1" outlineLevelCol="1" x14ac:dyDescent="0.2"/>
  <cols>
    <col min="1" max="1" width="2.28515625" style="33" customWidth="1"/>
    <col min="2" max="2" width="2.7109375" style="33" customWidth="1"/>
    <col min="3" max="3" width="4.5703125" style="33" hidden="1" customWidth="1"/>
    <col min="4" max="4" width="37.42578125" style="33" bestFit="1" customWidth="1"/>
    <col min="5" max="6" width="16.7109375" style="33" customWidth="1"/>
    <col min="7" max="7" width="13.7109375" style="33" customWidth="1"/>
    <col min="8" max="19" width="8.85546875" style="33" customWidth="1"/>
    <col min="20" max="33" width="8.85546875" style="33" customWidth="1" outlineLevel="1"/>
    <col min="34" max="79" width="9.140625" style="33" customWidth="1" outlineLevel="1"/>
    <col min="80" max="80" width="8.85546875" style="33" customWidth="1" outlineLevel="1"/>
    <col min="81" max="81" width="8.85546875" style="33" customWidth="1"/>
    <col min="82" max="82" width="2.7109375" style="33" customWidth="1"/>
    <col min="83" max="83" width="2.28515625" style="33" customWidth="1"/>
    <col min="84" max="16384" width="8.85546875" style="33" hidden="1"/>
  </cols>
  <sheetData>
    <row r="1" spans="1:83" ht="12" customHeight="1" thickBo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</row>
    <row r="2" spans="1:83" ht="43.15" customHeight="1" x14ac:dyDescent="0.2">
      <c r="A2" s="32"/>
      <c r="B2" s="320" t="s">
        <v>111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2"/>
      <c r="CE2" s="32"/>
    </row>
    <row r="3" spans="1:83" ht="13.15" customHeight="1" x14ac:dyDescent="0.2">
      <c r="A3" s="32"/>
      <c r="B3" s="227"/>
      <c r="C3" s="228"/>
      <c r="D3" s="338" t="s">
        <v>110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9"/>
      <c r="CE3" s="32"/>
    </row>
    <row r="4" spans="1:83" s="38" customFormat="1" ht="13.15" customHeight="1" x14ac:dyDescent="0.25">
      <c r="A4" s="32"/>
      <c r="B4" s="230"/>
      <c r="C4" s="231"/>
      <c r="D4" s="338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3"/>
      <c r="CE4" s="32"/>
    </row>
    <row r="5" spans="1:83" ht="15" thickBot="1" x14ac:dyDescent="0.25">
      <c r="A5" s="32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1"/>
      <c r="CE5" s="32"/>
    </row>
    <row r="6" spans="1:83" ht="14.45" customHeight="1" x14ac:dyDescent="0.2">
      <c r="A6" s="32"/>
      <c r="B6" s="42"/>
      <c r="C6" s="43"/>
      <c r="D6" s="44" t="s">
        <v>6</v>
      </c>
      <c r="E6" s="325"/>
      <c r="F6" s="326"/>
      <c r="G6" s="326"/>
      <c r="H6" s="326"/>
      <c r="I6" s="326"/>
      <c r="J6" s="327"/>
      <c r="K6" s="18"/>
      <c r="L6" s="197" t="s">
        <v>94</v>
      </c>
      <c r="M6" s="197" t="s">
        <v>88</v>
      </c>
      <c r="N6" s="197" t="s">
        <v>95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6"/>
      <c r="CE6" s="32"/>
    </row>
    <row r="7" spans="1:83" ht="14.45" customHeight="1" x14ac:dyDescent="0.25">
      <c r="A7" s="32"/>
      <c r="B7" s="42"/>
      <c r="C7" s="43"/>
      <c r="D7" s="47" t="s">
        <v>2</v>
      </c>
      <c r="E7" s="328"/>
      <c r="F7" s="329"/>
      <c r="G7" s="329"/>
      <c r="H7" s="329"/>
      <c r="I7" s="329"/>
      <c r="J7" s="330"/>
      <c r="K7" s="18"/>
      <c r="L7" s="198" t="s">
        <v>30</v>
      </c>
      <c r="M7" s="198" t="s">
        <v>93</v>
      </c>
      <c r="N7" s="197" t="s">
        <v>96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6"/>
      <c r="CE7" s="32"/>
    </row>
    <row r="8" spans="1:83" ht="15" x14ac:dyDescent="0.25">
      <c r="A8" s="32"/>
      <c r="B8" s="42"/>
      <c r="C8" s="43"/>
      <c r="D8" s="47" t="s">
        <v>7</v>
      </c>
      <c r="E8" s="328"/>
      <c r="F8" s="329"/>
      <c r="G8" s="329"/>
      <c r="H8" s="329"/>
      <c r="I8" s="329"/>
      <c r="J8" s="330"/>
      <c r="K8" s="18"/>
      <c r="L8" s="198" t="s">
        <v>31</v>
      </c>
      <c r="M8" s="198" t="s">
        <v>92</v>
      </c>
      <c r="N8" s="197" t="s">
        <v>97</v>
      </c>
      <c r="O8" s="18"/>
      <c r="P8" s="18"/>
      <c r="Q8" s="48"/>
      <c r="R8" s="323"/>
      <c r="S8" s="323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46"/>
      <c r="CE8" s="32"/>
    </row>
    <row r="9" spans="1:83" ht="15" x14ac:dyDescent="0.25">
      <c r="A9" s="32"/>
      <c r="B9" s="42"/>
      <c r="C9" s="43"/>
      <c r="D9" s="47" t="s">
        <v>3</v>
      </c>
      <c r="E9" s="328"/>
      <c r="F9" s="329"/>
      <c r="G9" s="329"/>
      <c r="H9" s="329"/>
      <c r="I9" s="329"/>
      <c r="J9" s="330"/>
      <c r="K9" s="18"/>
      <c r="L9" s="198" t="s">
        <v>32</v>
      </c>
      <c r="M9" s="198" t="s">
        <v>32</v>
      </c>
      <c r="N9" s="197" t="s">
        <v>99</v>
      </c>
      <c r="O9" s="18"/>
      <c r="P9" s="18"/>
      <c r="Q9" s="49"/>
      <c r="R9" s="323"/>
      <c r="S9" s="323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46"/>
      <c r="CE9" s="32"/>
    </row>
    <row r="10" spans="1:83" ht="15" x14ac:dyDescent="0.25">
      <c r="A10" s="32"/>
      <c r="B10" s="42"/>
      <c r="C10" s="43"/>
      <c r="D10" s="47" t="s">
        <v>8</v>
      </c>
      <c r="E10" s="328"/>
      <c r="F10" s="329"/>
      <c r="G10" s="329"/>
      <c r="H10" s="329"/>
      <c r="I10" s="329"/>
      <c r="J10" s="330"/>
      <c r="K10" s="18"/>
      <c r="L10" s="198" t="s">
        <v>33</v>
      </c>
      <c r="M10" s="198" t="s">
        <v>33</v>
      </c>
      <c r="N10" s="197" t="s">
        <v>100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46"/>
      <c r="CE10" s="32"/>
    </row>
    <row r="11" spans="1:83" ht="15" x14ac:dyDescent="0.25">
      <c r="A11" s="32"/>
      <c r="B11" s="42"/>
      <c r="C11" s="43"/>
      <c r="D11" s="122" t="s">
        <v>9</v>
      </c>
      <c r="E11" s="331"/>
      <c r="F11" s="332"/>
      <c r="G11" s="332"/>
      <c r="H11" s="332"/>
      <c r="I11" s="332"/>
      <c r="J11" s="333"/>
      <c r="K11" s="18"/>
      <c r="L11" s="198" t="s">
        <v>14</v>
      </c>
      <c r="M11" s="198" t="s">
        <v>91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46"/>
      <c r="CE11" s="32"/>
    </row>
    <row r="12" spans="1:83" ht="15" x14ac:dyDescent="0.25">
      <c r="A12" s="32"/>
      <c r="B12" s="42"/>
      <c r="C12" s="43"/>
      <c r="D12" s="122" t="s">
        <v>86</v>
      </c>
      <c r="E12" s="331"/>
      <c r="F12" s="332"/>
      <c r="G12" s="332"/>
      <c r="H12" s="332"/>
      <c r="I12" s="332"/>
      <c r="J12" s="333"/>
      <c r="K12" s="18"/>
      <c r="L12" s="198"/>
      <c r="M12" s="19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46"/>
      <c r="CE12" s="32"/>
    </row>
    <row r="13" spans="1:83" ht="15" x14ac:dyDescent="0.25">
      <c r="A13" s="32"/>
      <c r="B13" s="42"/>
      <c r="C13" s="43"/>
      <c r="D13" s="122" t="s">
        <v>101</v>
      </c>
      <c r="E13" s="331"/>
      <c r="F13" s="332"/>
      <c r="G13" s="332"/>
      <c r="H13" s="332"/>
      <c r="I13" s="332"/>
      <c r="J13" s="333"/>
      <c r="K13" s="18"/>
      <c r="L13" s="198"/>
      <c r="M13" s="19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46"/>
      <c r="CE13" s="32"/>
    </row>
    <row r="14" spans="1:83" ht="15" x14ac:dyDescent="0.25">
      <c r="A14" s="32"/>
      <c r="B14" s="42"/>
      <c r="C14" s="43"/>
      <c r="D14" s="122" t="s">
        <v>98</v>
      </c>
      <c r="E14" s="331"/>
      <c r="F14" s="332"/>
      <c r="G14" s="332"/>
      <c r="H14" s="332"/>
      <c r="I14" s="332"/>
      <c r="J14" s="333"/>
      <c r="K14" s="18"/>
      <c r="L14" s="198"/>
      <c r="M14" s="19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46"/>
      <c r="CE14" s="32"/>
    </row>
    <row r="15" spans="1:83" ht="15.75" thickBot="1" x14ac:dyDescent="0.3">
      <c r="A15" s="32"/>
      <c r="B15" s="42"/>
      <c r="C15" s="43"/>
      <c r="D15" s="50" t="s">
        <v>27</v>
      </c>
      <c r="E15" s="339"/>
      <c r="F15" s="340"/>
      <c r="G15" s="340"/>
      <c r="H15" s="340"/>
      <c r="I15" s="340"/>
      <c r="J15" s="341"/>
      <c r="K15" s="63" t="s">
        <v>87</v>
      </c>
      <c r="L15" s="198" t="s">
        <v>34</v>
      </c>
      <c r="M15" s="198" t="s">
        <v>34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46"/>
      <c r="CE15" s="32"/>
    </row>
    <row r="16" spans="1:83" ht="15" thickBot="1" x14ac:dyDescent="0.25">
      <c r="A16" s="32"/>
      <c r="B16" s="42"/>
      <c r="C16" s="4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46"/>
      <c r="CE16" s="32"/>
    </row>
    <row r="17" spans="1:83" ht="96" customHeight="1" thickBot="1" x14ac:dyDescent="0.25">
      <c r="A17" s="32"/>
      <c r="B17" s="42"/>
      <c r="C17" s="43"/>
      <c r="D17" s="51" t="s">
        <v>10</v>
      </c>
      <c r="E17" s="52" t="s">
        <v>37</v>
      </c>
      <c r="F17" s="53" t="s">
        <v>38</v>
      </c>
      <c r="G17" s="53" t="s">
        <v>39</v>
      </c>
      <c r="H17" s="53" t="s">
        <v>40</v>
      </c>
      <c r="I17" s="53" t="s">
        <v>41</v>
      </c>
      <c r="J17" s="53" t="s">
        <v>42</v>
      </c>
      <c r="K17" s="53" t="s">
        <v>43</v>
      </c>
      <c r="L17" s="53" t="s">
        <v>44</v>
      </c>
      <c r="M17" s="53" t="s">
        <v>45</v>
      </c>
      <c r="N17" s="53" t="s">
        <v>46</v>
      </c>
      <c r="O17" s="53" t="s">
        <v>47</v>
      </c>
      <c r="P17" s="54" t="s">
        <v>48</v>
      </c>
      <c r="Q17" s="55"/>
      <c r="R17" s="55"/>
      <c r="S17" s="55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46"/>
      <c r="CE17" s="32"/>
    </row>
    <row r="18" spans="1:83" x14ac:dyDescent="0.2">
      <c r="A18" s="32"/>
      <c r="B18" s="42"/>
      <c r="C18" s="43"/>
      <c r="D18" s="56" t="s">
        <v>4</v>
      </c>
      <c r="E18" s="269"/>
      <c r="F18" s="270"/>
      <c r="G18" s="270"/>
      <c r="H18" s="270"/>
      <c r="I18" s="270"/>
      <c r="J18" s="270"/>
      <c r="K18" s="270"/>
      <c r="L18" s="270"/>
      <c r="M18" s="270"/>
      <c r="N18" s="270"/>
      <c r="O18" s="271"/>
      <c r="P18" s="180">
        <f>SUM(E18:O18)</f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46"/>
      <c r="CE18" s="32"/>
    </row>
    <row r="19" spans="1:83" x14ac:dyDescent="0.2">
      <c r="A19" s="32"/>
      <c r="B19" s="42"/>
      <c r="C19" s="43"/>
      <c r="D19" s="47" t="s">
        <v>5</v>
      </c>
      <c r="E19" s="272"/>
      <c r="F19" s="273"/>
      <c r="G19" s="273"/>
      <c r="H19" s="273"/>
      <c r="I19" s="273"/>
      <c r="J19" s="273"/>
      <c r="K19" s="273"/>
      <c r="L19" s="273"/>
      <c r="M19" s="273"/>
      <c r="N19" s="273"/>
      <c r="O19" s="274"/>
      <c r="P19" s="174">
        <f>SUM(E19:O19)</f>
        <v>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46"/>
      <c r="CE19" s="32"/>
    </row>
    <row r="20" spans="1:83" ht="15" thickBot="1" x14ac:dyDescent="0.25">
      <c r="A20" s="32"/>
      <c r="B20" s="42"/>
      <c r="C20" s="43"/>
      <c r="D20" s="50" t="s">
        <v>0</v>
      </c>
      <c r="E20" s="248">
        <f>SUM(E18:E19)</f>
        <v>0</v>
      </c>
      <c r="F20" s="249">
        <f t="shared" ref="F20:O20" si="0">SUM(F18:F19)</f>
        <v>0</v>
      </c>
      <c r="G20" s="249">
        <f t="shared" si="0"/>
        <v>0</v>
      </c>
      <c r="H20" s="249">
        <f t="shared" si="0"/>
        <v>0</v>
      </c>
      <c r="I20" s="249">
        <f t="shared" si="0"/>
        <v>0</v>
      </c>
      <c r="J20" s="249">
        <f t="shared" si="0"/>
        <v>0</v>
      </c>
      <c r="K20" s="249">
        <f t="shared" si="0"/>
        <v>0</v>
      </c>
      <c r="L20" s="249">
        <f t="shared" si="0"/>
        <v>0</v>
      </c>
      <c r="M20" s="249">
        <f t="shared" si="0"/>
        <v>0</v>
      </c>
      <c r="N20" s="249">
        <f t="shared" si="0"/>
        <v>0</v>
      </c>
      <c r="O20" s="250">
        <f t="shared" si="0"/>
        <v>0</v>
      </c>
      <c r="P20" s="177">
        <f>SUM(E18:O19)</f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46"/>
      <c r="CE20" s="32"/>
    </row>
    <row r="21" spans="1:83" ht="15" thickBot="1" x14ac:dyDescent="0.25">
      <c r="A21" s="32"/>
      <c r="B21" s="42"/>
      <c r="C21" s="4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46"/>
      <c r="CE21" s="32"/>
    </row>
    <row r="22" spans="1:83" ht="14.45" customHeight="1" x14ac:dyDescent="0.2">
      <c r="A22" s="32"/>
      <c r="B22" s="42"/>
      <c r="C22" s="43"/>
      <c r="D22" s="312" t="s">
        <v>122</v>
      </c>
      <c r="E22" s="336" t="s">
        <v>18</v>
      </c>
      <c r="F22" s="337"/>
      <c r="G22" s="334"/>
      <c r="H22" s="324"/>
      <c r="I22" s="324"/>
      <c r="J22" s="324"/>
      <c r="K22" s="324"/>
      <c r="L22" s="324"/>
      <c r="M22" s="324"/>
      <c r="N22" s="324"/>
      <c r="O22" s="324"/>
      <c r="P22" s="324"/>
      <c r="Q22" s="5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46"/>
      <c r="CE22" s="32"/>
    </row>
    <row r="23" spans="1:83" ht="15" thickBot="1" x14ac:dyDescent="0.25">
      <c r="A23" s="32"/>
      <c r="B23" s="42"/>
      <c r="C23" s="43"/>
      <c r="D23" s="335"/>
      <c r="E23" s="59" t="s">
        <v>17</v>
      </c>
      <c r="F23" s="60" t="s">
        <v>19</v>
      </c>
      <c r="G23" s="334"/>
      <c r="H23" s="324"/>
      <c r="I23" s="324"/>
      <c r="J23" s="324"/>
      <c r="K23" s="324"/>
      <c r="L23" s="324"/>
      <c r="M23" s="324"/>
      <c r="N23" s="324"/>
      <c r="O23" s="324"/>
      <c r="P23" s="324"/>
      <c r="Q23" s="5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46"/>
      <c r="CE23" s="32"/>
    </row>
    <row r="24" spans="1:83" x14ac:dyDescent="0.2">
      <c r="A24" s="32"/>
      <c r="B24" s="42"/>
      <c r="C24" s="61">
        <f>DATE(YEAR(E24) - 5, MONTH(E24), DAY(E24))</f>
        <v>692136</v>
      </c>
      <c r="D24" s="196" t="str">
        <f>IF($E$12="Building", $L7, IF($E$12="Infrastructure", $M7, "Select Project Type Above"))</f>
        <v>Select Project Type Above</v>
      </c>
      <c r="E24" s="239"/>
      <c r="F24" s="240"/>
      <c r="G24" s="62"/>
      <c r="H24" s="62"/>
      <c r="I24" s="62"/>
      <c r="J24" s="25"/>
      <c r="K24" s="25"/>
      <c r="L24" s="25"/>
      <c r="M24" s="25"/>
      <c r="N24" s="25"/>
      <c r="O24" s="25"/>
      <c r="P24" s="25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46"/>
      <c r="CE24" s="32"/>
    </row>
    <row r="25" spans="1:83" x14ac:dyDescent="0.2">
      <c r="A25" s="32"/>
      <c r="B25" s="42"/>
      <c r="C25" s="61">
        <f>F29</f>
        <v>0</v>
      </c>
      <c r="D25" s="90" t="str">
        <f>IF($E$12="Building", $L8, IF($E$12="Infrastructure", $M8, "Select Project Type Above"))</f>
        <v>Select Project Type Above</v>
      </c>
      <c r="E25" s="240"/>
      <c r="F25" s="240"/>
      <c r="G25" s="6" t="s">
        <v>54</v>
      </c>
      <c r="H25" s="355" t="s">
        <v>55</v>
      </c>
      <c r="I25" s="355"/>
      <c r="J25" s="25"/>
      <c r="K25" s="25"/>
      <c r="L25" s="25"/>
      <c r="M25" s="25"/>
      <c r="N25" s="25"/>
      <c r="O25" s="25"/>
      <c r="P25" s="25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46"/>
      <c r="CE25" s="32"/>
    </row>
    <row r="26" spans="1:83" x14ac:dyDescent="0.2">
      <c r="A26" s="32"/>
      <c r="B26" s="42"/>
      <c r="C26" s="43"/>
      <c r="D26" s="90" t="str">
        <f>IF($E$12="Building", $L9, IF($E$12="Infrastructure", $M9, "Select Project Type Above"))</f>
        <v>Select Project Type Above</v>
      </c>
      <c r="E26" s="240"/>
      <c r="F26" s="240"/>
      <c r="G26" s="7" t="s">
        <v>57</v>
      </c>
      <c r="H26" s="354" t="e">
        <f>EDATE(E24, -1)</f>
        <v>#NUM!</v>
      </c>
      <c r="I26" s="354"/>
      <c r="J26" s="25"/>
      <c r="K26" s="25"/>
      <c r="L26" s="25"/>
      <c r="M26" s="25"/>
      <c r="N26" s="25"/>
      <c r="O26" s="25"/>
      <c r="P26" s="25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46"/>
      <c r="CE26" s="32"/>
    </row>
    <row r="27" spans="1:83" x14ac:dyDescent="0.2">
      <c r="A27" s="32"/>
      <c r="B27" s="42"/>
      <c r="C27" s="43"/>
      <c r="D27" s="90" t="str">
        <f>IF($E$12="Building", $L10, IF($E$12="Infrastructure", $M10, "Select Project Type Above"))</f>
        <v>Select Project Type Above</v>
      </c>
      <c r="E27" s="240"/>
      <c r="F27" s="240"/>
      <c r="G27" s="7" t="s">
        <v>56</v>
      </c>
      <c r="H27" s="354">
        <f>EDATE(F29, 3)</f>
        <v>91</v>
      </c>
      <c r="I27" s="354"/>
      <c r="J27" s="25"/>
      <c r="K27" s="25"/>
      <c r="L27" s="25"/>
      <c r="M27" s="25"/>
      <c r="N27" s="25"/>
      <c r="O27" s="25"/>
      <c r="P27" s="25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46"/>
      <c r="CE27" s="32"/>
    </row>
    <row r="28" spans="1:83" x14ac:dyDescent="0.2">
      <c r="A28" s="32"/>
      <c r="B28" s="42"/>
      <c r="C28" s="65">
        <v>41100</v>
      </c>
      <c r="D28" s="90" t="str">
        <f>IF($E$12="Building", $L11, IF($E$12="Infrastructure", $M11, "Select Project Type Above"))</f>
        <v>Select Project Type Above</v>
      </c>
      <c r="E28" s="240"/>
      <c r="F28" s="240"/>
      <c r="G28" s="7" t="s">
        <v>58</v>
      </c>
      <c r="H28" s="345">
        <v>100</v>
      </c>
      <c r="I28" s="345"/>
      <c r="J28" s="25"/>
      <c r="K28" s="25"/>
      <c r="L28" s="25"/>
      <c r="M28" s="25"/>
      <c r="N28" s="25"/>
      <c r="O28" s="25"/>
      <c r="P28" s="25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46"/>
      <c r="CE28" s="32"/>
    </row>
    <row r="29" spans="1:83" ht="15" thickBot="1" x14ac:dyDescent="0.25">
      <c r="A29" s="32"/>
      <c r="B29" s="42"/>
      <c r="C29" s="43">
        <v>41100</v>
      </c>
      <c r="D29" s="195" t="str">
        <f>IF($E$12="Building", $L15, IF($E$12="Infrastructure", $M15, "Select Project Type Above"))</f>
        <v>Select Project Type Above</v>
      </c>
      <c r="E29" s="240"/>
      <c r="F29" s="240"/>
      <c r="G29" s="9"/>
      <c r="H29" s="25"/>
      <c r="I29" s="25"/>
      <c r="J29" s="25"/>
      <c r="K29" s="25"/>
      <c r="L29" s="25"/>
      <c r="M29" s="25"/>
      <c r="N29" s="25"/>
      <c r="O29" s="25"/>
      <c r="P29" s="25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46"/>
      <c r="CE29" s="32"/>
    </row>
    <row r="30" spans="1:83" ht="15" thickBot="1" x14ac:dyDescent="0.25">
      <c r="A30" s="32"/>
      <c r="B30" s="42"/>
      <c r="C30" s="43"/>
      <c r="D30" s="18"/>
      <c r="E30" s="9"/>
      <c r="F30" s="9"/>
      <c r="G30" s="8"/>
      <c r="H30" s="64"/>
      <c r="I30" s="64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46"/>
      <c r="CE30" s="32"/>
    </row>
    <row r="31" spans="1:83" ht="57.6" customHeight="1" x14ac:dyDescent="0.2">
      <c r="A31" s="32"/>
      <c r="B31" s="42"/>
      <c r="C31" s="43"/>
      <c r="D31" s="312" t="s">
        <v>122</v>
      </c>
      <c r="E31" s="336" t="s">
        <v>11</v>
      </c>
      <c r="F31" s="349"/>
      <c r="G31" s="349"/>
      <c r="H31" s="349"/>
      <c r="I31" s="66">
        <f>E24</f>
        <v>0</v>
      </c>
      <c r="J31" s="67">
        <f>EDATE(I31,1)</f>
        <v>31</v>
      </c>
      <c r="K31" s="67">
        <f t="shared" ref="K31:AM31" si="1">EDATE(J31,1)</f>
        <v>59</v>
      </c>
      <c r="L31" s="67">
        <f t="shared" si="1"/>
        <v>88</v>
      </c>
      <c r="M31" s="67">
        <f t="shared" si="1"/>
        <v>119</v>
      </c>
      <c r="N31" s="67">
        <f t="shared" si="1"/>
        <v>149</v>
      </c>
      <c r="O31" s="67">
        <f t="shared" si="1"/>
        <v>180</v>
      </c>
      <c r="P31" s="67">
        <f t="shared" si="1"/>
        <v>210</v>
      </c>
      <c r="Q31" s="67">
        <f t="shared" si="1"/>
        <v>241</v>
      </c>
      <c r="R31" s="67">
        <f t="shared" si="1"/>
        <v>272</v>
      </c>
      <c r="S31" s="67">
        <f t="shared" si="1"/>
        <v>302</v>
      </c>
      <c r="T31" s="67">
        <f t="shared" si="1"/>
        <v>333</v>
      </c>
      <c r="U31" s="67">
        <f t="shared" si="1"/>
        <v>363</v>
      </c>
      <c r="V31" s="67">
        <f t="shared" si="1"/>
        <v>394</v>
      </c>
      <c r="W31" s="67">
        <f t="shared" si="1"/>
        <v>425</v>
      </c>
      <c r="X31" s="67">
        <f t="shared" si="1"/>
        <v>453</v>
      </c>
      <c r="Y31" s="67">
        <f t="shared" si="1"/>
        <v>484</v>
      </c>
      <c r="Z31" s="67">
        <f t="shared" si="1"/>
        <v>514</v>
      </c>
      <c r="AA31" s="67">
        <f t="shared" si="1"/>
        <v>545</v>
      </c>
      <c r="AB31" s="67">
        <f t="shared" si="1"/>
        <v>575</v>
      </c>
      <c r="AC31" s="67">
        <f t="shared" si="1"/>
        <v>606</v>
      </c>
      <c r="AD31" s="67">
        <f t="shared" si="1"/>
        <v>637</v>
      </c>
      <c r="AE31" s="67">
        <f t="shared" si="1"/>
        <v>667</v>
      </c>
      <c r="AF31" s="67">
        <f t="shared" si="1"/>
        <v>698</v>
      </c>
      <c r="AG31" s="67">
        <f t="shared" si="1"/>
        <v>728</v>
      </c>
      <c r="AH31" s="67">
        <f t="shared" si="1"/>
        <v>759</v>
      </c>
      <c r="AI31" s="67">
        <f t="shared" si="1"/>
        <v>790</v>
      </c>
      <c r="AJ31" s="67">
        <f t="shared" si="1"/>
        <v>818</v>
      </c>
      <c r="AK31" s="67">
        <f t="shared" si="1"/>
        <v>849</v>
      </c>
      <c r="AL31" s="67">
        <f t="shared" si="1"/>
        <v>879</v>
      </c>
      <c r="AM31" s="67">
        <f t="shared" si="1"/>
        <v>910</v>
      </c>
      <c r="AN31" s="67">
        <f t="shared" ref="AN31:CB31" si="2">EDATE(AM31,1)</f>
        <v>940</v>
      </c>
      <c r="AO31" s="67">
        <f t="shared" si="2"/>
        <v>971</v>
      </c>
      <c r="AP31" s="67">
        <f t="shared" si="2"/>
        <v>1002</v>
      </c>
      <c r="AQ31" s="67">
        <f t="shared" si="2"/>
        <v>1032</v>
      </c>
      <c r="AR31" s="67">
        <f t="shared" si="2"/>
        <v>1063</v>
      </c>
      <c r="AS31" s="67">
        <f t="shared" si="2"/>
        <v>1093</v>
      </c>
      <c r="AT31" s="67">
        <f t="shared" si="2"/>
        <v>1124</v>
      </c>
      <c r="AU31" s="67">
        <f t="shared" si="2"/>
        <v>1155</v>
      </c>
      <c r="AV31" s="67">
        <f t="shared" si="2"/>
        <v>1183</v>
      </c>
      <c r="AW31" s="67">
        <f t="shared" si="2"/>
        <v>1214</v>
      </c>
      <c r="AX31" s="67">
        <f t="shared" si="2"/>
        <v>1244</v>
      </c>
      <c r="AY31" s="67">
        <f t="shared" si="2"/>
        <v>1275</v>
      </c>
      <c r="AZ31" s="67">
        <f t="shared" si="2"/>
        <v>1305</v>
      </c>
      <c r="BA31" s="67">
        <f t="shared" si="2"/>
        <v>1336</v>
      </c>
      <c r="BB31" s="67">
        <f t="shared" si="2"/>
        <v>1367</v>
      </c>
      <c r="BC31" s="67">
        <f t="shared" si="2"/>
        <v>1397</v>
      </c>
      <c r="BD31" s="67">
        <f t="shared" si="2"/>
        <v>1428</v>
      </c>
      <c r="BE31" s="67">
        <f t="shared" si="2"/>
        <v>1458</v>
      </c>
      <c r="BF31" s="67">
        <f t="shared" si="2"/>
        <v>1489</v>
      </c>
      <c r="BG31" s="67">
        <f t="shared" si="2"/>
        <v>1520</v>
      </c>
      <c r="BH31" s="67">
        <f t="shared" si="2"/>
        <v>1549</v>
      </c>
      <c r="BI31" s="67">
        <f t="shared" si="2"/>
        <v>1580</v>
      </c>
      <c r="BJ31" s="67">
        <f t="shared" si="2"/>
        <v>1610</v>
      </c>
      <c r="BK31" s="67">
        <f t="shared" si="2"/>
        <v>1641</v>
      </c>
      <c r="BL31" s="67">
        <f t="shared" si="2"/>
        <v>1671</v>
      </c>
      <c r="BM31" s="67">
        <f t="shared" si="2"/>
        <v>1702</v>
      </c>
      <c r="BN31" s="67">
        <f t="shared" si="2"/>
        <v>1733</v>
      </c>
      <c r="BO31" s="67">
        <f t="shared" si="2"/>
        <v>1763</v>
      </c>
      <c r="BP31" s="67">
        <f t="shared" si="2"/>
        <v>1794</v>
      </c>
      <c r="BQ31" s="67">
        <f t="shared" si="2"/>
        <v>1824</v>
      </c>
      <c r="BR31" s="67">
        <f t="shared" si="2"/>
        <v>1855</v>
      </c>
      <c r="BS31" s="67">
        <f t="shared" si="2"/>
        <v>1886</v>
      </c>
      <c r="BT31" s="67">
        <f t="shared" si="2"/>
        <v>1914</v>
      </c>
      <c r="BU31" s="67">
        <f t="shared" si="2"/>
        <v>1945</v>
      </c>
      <c r="BV31" s="67">
        <f t="shared" si="2"/>
        <v>1975</v>
      </c>
      <c r="BW31" s="67">
        <f t="shared" si="2"/>
        <v>2006</v>
      </c>
      <c r="BX31" s="67">
        <f t="shared" si="2"/>
        <v>2036</v>
      </c>
      <c r="BY31" s="67">
        <f t="shared" si="2"/>
        <v>2067</v>
      </c>
      <c r="BZ31" s="67">
        <f t="shared" si="2"/>
        <v>2098</v>
      </c>
      <c r="CA31" s="67">
        <f t="shared" si="2"/>
        <v>2128</v>
      </c>
      <c r="CB31" s="67">
        <f t="shared" si="2"/>
        <v>2159</v>
      </c>
      <c r="CC31" s="68" t="s">
        <v>0</v>
      </c>
      <c r="CD31" s="46"/>
      <c r="CE31" s="32"/>
    </row>
    <row r="32" spans="1:83" ht="43.5" thickBot="1" x14ac:dyDescent="0.25">
      <c r="A32" s="32"/>
      <c r="B32" s="42"/>
      <c r="C32" s="43" t="s">
        <v>23</v>
      </c>
      <c r="D32" s="313"/>
      <c r="E32" s="59" t="s">
        <v>20</v>
      </c>
      <c r="F32" s="69" t="s">
        <v>21</v>
      </c>
      <c r="G32" s="69" t="s">
        <v>12</v>
      </c>
      <c r="H32" s="69" t="s">
        <v>13</v>
      </c>
      <c r="I32" s="70">
        <v>1</v>
      </c>
      <c r="J32" s="71">
        <v>2</v>
      </c>
      <c r="K32" s="71">
        <v>3</v>
      </c>
      <c r="L32" s="71">
        <v>4</v>
      </c>
      <c r="M32" s="71">
        <v>5</v>
      </c>
      <c r="N32" s="71">
        <v>6</v>
      </c>
      <c r="O32" s="71">
        <v>7</v>
      </c>
      <c r="P32" s="71">
        <v>8</v>
      </c>
      <c r="Q32" s="71">
        <v>9</v>
      </c>
      <c r="R32" s="71">
        <v>10</v>
      </c>
      <c r="S32" s="71">
        <v>11</v>
      </c>
      <c r="T32" s="71">
        <v>12</v>
      </c>
      <c r="U32" s="71">
        <v>13</v>
      </c>
      <c r="V32" s="71">
        <v>14</v>
      </c>
      <c r="W32" s="71">
        <v>15</v>
      </c>
      <c r="X32" s="71">
        <v>16</v>
      </c>
      <c r="Y32" s="71">
        <v>17</v>
      </c>
      <c r="Z32" s="71">
        <v>18</v>
      </c>
      <c r="AA32" s="71">
        <v>19</v>
      </c>
      <c r="AB32" s="71">
        <v>20</v>
      </c>
      <c r="AC32" s="71">
        <v>21</v>
      </c>
      <c r="AD32" s="71">
        <v>22</v>
      </c>
      <c r="AE32" s="71">
        <v>23</v>
      </c>
      <c r="AF32" s="71">
        <v>24</v>
      </c>
      <c r="AG32" s="71">
        <v>25</v>
      </c>
      <c r="AH32" s="71">
        <v>26</v>
      </c>
      <c r="AI32" s="71">
        <v>27</v>
      </c>
      <c r="AJ32" s="71">
        <v>28</v>
      </c>
      <c r="AK32" s="71">
        <v>29</v>
      </c>
      <c r="AL32" s="71">
        <v>30</v>
      </c>
      <c r="AM32" s="71">
        <v>31</v>
      </c>
      <c r="AN32" s="71">
        <v>32</v>
      </c>
      <c r="AO32" s="71">
        <v>33</v>
      </c>
      <c r="AP32" s="71">
        <v>34</v>
      </c>
      <c r="AQ32" s="71">
        <v>35</v>
      </c>
      <c r="AR32" s="71">
        <v>36</v>
      </c>
      <c r="AS32" s="71">
        <v>37</v>
      </c>
      <c r="AT32" s="71">
        <v>38</v>
      </c>
      <c r="AU32" s="71">
        <v>39</v>
      </c>
      <c r="AV32" s="71">
        <v>40</v>
      </c>
      <c r="AW32" s="71">
        <v>41</v>
      </c>
      <c r="AX32" s="71">
        <v>42</v>
      </c>
      <c r="AY32" s="71">
        <v>43</v>
      </c>
      <c r="AZ32" s="71">
        <v>44</v>
      </c>
      <c r="BA32" s="71">
        <v>45</v>
      </c>
      <c r="BB32" s="71">
        <v>46</v>
      </c>
      <c r="BC32" s="71">
        <v>47</v>
      </c>
      <c r="BD32" s="71">
        <v>48</v>
      </c>
      <c r="BE32" s="71">
        <v>49</v>
      </c>
      <c r="BF32" s="71">
        <v>50</v>
      </c>
      <c r="BG32" s="71">
        <v>51</v>
      </c>
      <c r="BH32" s="71">
        <v>52</v>
      </c>
      <c r="BI32" s="71">
        <v>53</v>
      </c>
      <c r="BJ32" s="71">
        <v>54</v>
      </c>
      <c r="BK32" s="71">
        <v>55</v>
      </c>
      <c r="BL32" s="71">
        <v>56</v>
      </c>
      <c r="BM32" s="71">
        <v>57</v>
      </c>
      <c r="BN32" s="71">
        <v>58</v>
      </c>
      <c r="BO32" s="71">
        <v>59</v>
      </c>
      <c r="BP32" s="71">
        <v>60</v>
      </c>
      <c r="BQ32" s="71">
        <v>61</v>
      </c>
      <c r="BR32" s="71">
        <v>62</v>
      </c>
      <c r="BS32" s="71">
        <v>63</v>
      </c>
      <c r="BT32" s="71">
        <v>64</v>
      </c>
      <c r="BU32" s="71">
        <v>65</v>
      </c>
      <c r="BV32" s="71">
        <v>66</v>
      </c>
      <c r="BW32" s="71">
        <v>67</v>
      </c>
      <c r="BX32" s="71">
        <v>68</v>
      </c>
      <c r="BY32" s="71">
        <v>69</v>
      </c>
      <c r="BZ32" s="71">
        <v>70</v>
      </c>
      <c r="CA32" s="71">
        <v>71</v>
      </c>
      <c r="CB32" s="71">
        <v>72</v>
      </c>
      <c r="CC32" s="72"/>
      <c r="CD32" s="46"/>
      <c r="CE32" s="32"/>
    </row>
    <row r="33" spans="1:83" x14ac:dyDescent="0.2">
      <c r="A33" s="32"/>
      <c r="B33" s="42"/>
      <c r="C33" s="43">
        <f t="shared" ref="C33:C38" si="3">F33-E33</f>
        <v>0</v>
      </c>
      <c r="D33" s="56" t="str">
        <f>$D$24</f>
        <v>Select Project Type Above</v>
      </c>
      <c r="E33" s="73">
        <f t="shared" ref="E33:F38" si="4">E24</f>
        <v>0</v>
      </c>
      <c r="F33" s="74">
        <f t="shared" si="4"/>
        <v>0</v>
      </c>
      <c r="G33" s="75">
        <f>(YEAR(F33)-YEAR(E33))*12+MONTH(F33)-MONTH(E33)+1</f>
        <v>1</v>
      </c>
      <c r="H33" s="76">
        <f>1</f>
        <v>1</v>
      </c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1"/>
      <c r="CC33" s="253">
        <f t="shared" ref="CC33:CC38" si="5">SUM(I33:CB33)</f>
        <v>0</v>
      </c>
      <c r="CD33" s="46"/>
      <c r="CE33" s="32"/>
    </row>
    <row r="34" spans="1:83" x14ac:dyDescent="0.2">
      <c r="A34" s="32"/>
      <c r="B34" s="42"/>
      <c r="C34" s="43">
        <f t="shared" si="3"/>
        <v>0</v>
      </c>
      <c r="D34" s="56" t="str">
        <f>$D$25</f>
        <v>Select Project Type Above</v>
      </c>
      <c r="E34" s="78">
        <f t="shared" si="4"/>
        <v>0</v>
      </c>
      <c r="F34" s="79">
        <f t="shared" si="4"/>
        <v>0</v>
      </c>
      <c r="G34" s="80">
        <f t="shared" ref="G34:G38" si="6">(YEAR(F34)-YEAR(E34))*12+MONTH(F34)-MONTH(E34)+1</f>
        <v>1</v>
      </c>
      <c r="H34" s="81">
        <f>IF(E34&gt;=$E$33,(YEAR(E34)-YEAR($E$33))*12+MONTH(E34)-MONTH($E$33)+1,0)</f>
        <v>1</v>
      </c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1"/>
      <c r="CC34" s="254">
        <f t="shared" si="5"/>
        <v>0</v>
      </c>
      <c r="CD34" s="46"/>
      <c r="CE34" s="32"/>
    </row>
    <row r="35" spans="1:83" x14ac:dyDescent="0.2">
      <c r="A35" s="32"/>
      <c r="B35" s="42"/>
      <c r="C35" s="43">
        <f t="shared" si="3"/>
        <v>0</v>
      </c>
      <c r="D35" s="47" t="str">
        <f>$D$26</f>
        <v>Select Project Type Above</v>
      </c>
      <c r="E35" s="78">
        <f t="shared" si="4"/>
        <v>0</v>
      </c>
      <c r="F35" s="79">
        <f t="shared" si="4"/>
        <v>0</v>
      </c>
      <c r="G35" s="82">
        <f t="shared" si="6"/>
        <v>1</v>
      </c>
      <c r="H35" s="83">
        <f>IF(E35&gt;=$E$33,(YEAR(E35)-YEAR($E$33))*12+MONTH(E35)-MONTH($E$33)+1,0)</f>
        <v>1</v>
      </c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275"/>
      <c r="BW35" s="275"/>
      <c r="BX35" s="275"/>
      <c r="BY35" s="275"/>
      <c r="BZ35" s="275"/>
      <c r="CA35" s="275"/>
      <c r="CB35" s="276"/>
      <c r="CC35" s="255">
        <f t="shared" si="5"/>
        <v>0</v>
      </c>
      <c r="CD35" s="46"/>
      <c r="CE35" s="32"/>
    </row>
    <row r="36" spans="1:83" x14ac:dyDescent="0.2">
      <c r="A36" s="32"/>
      <c r="B36" s="42"/>
      <c r="C36" s="43">
        <f t="shared" si="3"/>
        <v>0</v>
      </c>
      <c r="D36" s="47" t="str">
        <f>$D$27</f>
        <v>Select Project Type Above</v>
      </c>
      <c r="E36" s="78">
        <f t="shared" si="4"/>
        <v>0</v>
      </c>
      <c r="F36" s="79">
        <f t="shared" si="4"/>
        <v>0</v>
      </c>
      <c r="G36" s="82">
        <f t="shared" si="6"/>
        <v>1</v>
      </c>
      <c r="H36" s="83">
        <f>IF(E36&gt;=$E$33,(YEAR(E36)-YEAR($E$33))*12+MONTH(E36)-MONTH($E$33)+1,0)</f>
        <v>1</v>
      </c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6"/>
      <c r="CC36" s="255">
        <f t="shared" si="5"/>
        <v>0</v>
      </c>
      <c r="CD36" s="46"/>
      <c r="CE36" s="32"/>
    </row>
    <row r="37" spans="1:83" x14ac:dyDescent="0.2">
      <c r="A37" s="32"/>
      <c r="B37" s="42"/>
      <c r="C37" s="43">
        <f t="shared" si="3"/>
        <v>0</v>
      </c>
      <c r="D37" s="47" t="str">
        <f>$D$28</f>
        <v>Select Project Type Above</v>
      </c>
      <c r="E37" s="78">
        <f t="shared" si="4"/>
        <v>0</v>
      </c>
      <c r="F37" s="79">
        <f t="shared" si="4"/>
        <v>0</v>
      </c>
      <c r="G37" s="82">
        <f t="shared" si="6"/>
        <v>1</v>
      </c>
      <c r="H37" s="83">
        <f>IF(E37&gt;=$E$33,(YEAR(E37)-YEAR($E$33))*12+MONTH(E37)-MONTH($E$33)+1,0)</f>
        <v>1</v>
      </c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6"/>
      <c r="CC37" s="255">
        <f t="shared" si="5"/>
        <v>0</v>
      </c>
      <c r="CD37" s="46"/>
      <c r="CE37" s="32"/>
    </row>
    <row r="38" spans="1:83" x14ac:dyDescent="0.2">
      <c r="A38" s="32"/>
      <c r="B38" s="42"/>
      <c r="C38" s="43">
        <f t="shared" si="3"/>
        <v>0</v>
      </c>
      <c r="D38" s="85" t="str">
        <f>$D$29</f>
        <v>Select Project Type Above</v>
      </c>
      <c r="E38" s="86">
        <f t="shared" si="4"/>
        <v>0</v>
      </c>
      <c r="F38" s="87">
        <f t="shared" si="4"/>
        <v>0</v>
      </c>
      <c r="G38" s="88">
        <f t="shared" si="6"/>
        <v>1</v>
      </c>
      <c r="H38" s="89">
        <f>IF(E38&gt;=$E$33,(YEAR(E38)-YEAR($E$33))*12+MONTH(E38)-MONTH($E$33)+1,0)</f>
        <v>1</v>
      </c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277"/>
      <c r="BU38" s="277"/>
      <c r="BV38" s="277"/>
      <c r="BW38" s="277"/>
      <c r="BX38" s="277"/>
      <c r="BY38" s="277"/>
      <c r="BZ38" s="277"/>
      <c r="CA38" s="277"/>
      <c r="CB38" s="278"/>
      <c r="CC38" s="256">
        <f t="shared" si="5"/>
        <v>0</v>
      </c>
      <c r="CD38" s="46"/>
      <c r="CE38" s="32"/>
    </row>
    <row r="39" spans="1:83" x14ac:dyDescent="0.2">
      <c r="A39" s="32"/>
      <c r="B39" s="42"/>
      <c r="C39" s="43"/>
      <c r="D39" s="90"/>
      <c r="E39" s="91"/>
      <c r="F39" s="92"/>
      <c r="G39" s="93"/>
      <c r="H39" s="94" t="s">
        <v>15</v>
      </c>
      <c r="I39" s="95">
        <f t="shared" ref="I39:AL39" si="7">SUM(I33:I38)</f>
        <v>0</v>
      </c>
      <c r="J39" s="96">
        <f t="shared" si="7"/>
        <v>0</v>
      </c>
      <c r="K39" s="96">
        <f t="shared" si="7"/>
        <v>0</v>
      </c>
      <c r="L39" s="96">
        <f t="shared" si="7"/>
        <v>0</v>
      </c>
      <c r="M39" s="96">
        <f t="shared" si="7"/>
        <v>0</v>
      </c>
      <c r="N39" s="96">
        <f t="shared" si="7"/>
        <v>0</v>
      </c>
      <c r="O39" s="96">
        <f t="shared" si="7"/>
        <v>0</v>
      </c>
      <c r="P39" s="96">
        <f t="shared" si="7"/>
        <v>0</v>
      </c>
      <c r="Q39" s="96">
        <f t="shared" si="7"/>
        <v>0</v>
      </c>
      <c r="R39" s="96">
        <f t="shared" si="7"/>
        <v>0</v>
      </c>
      <c r="S39" s="96">
        <f t="shared" si="7"/>
        <v>0</v>
      </c>
      <c r="T39" s="96">
        <f t="shared" si="7"/>
        <v>0</v>
      </c>
      <c r="U39" s="96">
        <f t="shared" si="7"/>
        <v>0</v>
      </c>
      <c r="V39" s="96">
        <f t="shared" si="7"/>
        <v>0</v>
      </c>
      <c r="W39" s="96">
        <f t="shared" si="7"/>
        <v>0</v>
      </c>
      <c r="X39" s="96">
        <f t="shared" si="7"/>
        <v>0</v>
      </c>
      <c r="Y39" s="96">
        <f t="shared" si="7"/>
        <v>0</v>
      </c>
      <c r="Z39" s="96">
        <f t="shared" si="7"/>
        <v>0</v>
      </c>
      <c r="AA39" s="96">
        <f t="shared" si="7"/>
        <v>0</v>
      </c>
      <c r="AB39" s="96">
        <f t="shared" si="7"/>
        <v>0</v>
      </c>
      <c r="AC39" s="96">
        <f t="shared" si="7"/>
        <v>0</v>
      </c>
      <c r="AD39" s="96">
        <f t="shared" si="7"/>
        <v>0</v>
      </c>
      <c r="AE39" s="96">
        <f t="shared" si="7"/>
        <v>0</v>
      </c>
      <c r="AF39" s="96">
        <f t="shared" si="7"/>
        <v>0</v>
      </c>
      <c r="AG39" s="96">
        <f t="shared" si="7"/>
        <v>0</v>
      </c>
      <c r="AH39" s="96">
        <f t="shared" si="7"/>
        <v>0</v>
      </c>
      <c r="AI39" s="96">
        <f t="shared" si="7"/>
        <v>0</v>
      </c>
      <c r="AJ39" s="96">
        <f t="shared" si="7"/>
        <v>0</v>
      </c>
      <c r="AK39" s="96">
        <f t="shared" si="7"/>
        <v>0</v>
      </c>
      <c r="AL39" s="96">
        <f t="shared" si="7"/>
        <v>0</v>
      </c>
      <c r="AM39" s="96">
        <f t="shared" ref="AM39:BE39" si="8">SUM(AM33:AM38)</f>
        <v>0</v>
      </c>
      <c r="AN39" s="96">
        <f t="shared" si="8"/>
        <v>0</v>
      </c>
      <c r="AO39" s="96">
        <f t="shared" si="8"/>
        <v>0</v>
      </c>
      <c r="AP39" s="96">
        <f t="shared" si="8"/>
        <v>0</v>
      </c>
      <c r="AQ39" s="96">
        <f t="shared" si="8"/>
        <v>0</v>
      </c>
      <c r="AR39" s="96">
        <f t="shared" si="8"/>
        <v>0</v>
      </c>
      <c r="AS39" s="96">
        <f t="shared" si="8"/>
        <v>0</v>
      </c>
      <c r="AT39" s="96">
        <f t="shared" si="8"/>
        <v>0</v>
      </c>
      <c r="AU39" s="96">
        <f t="shared" si="8"/>
        <v>0</v>
      </c>
      <c r="AV39" s="97">
        <f t="shared" si="8"/>
        <v>0</v>
      </c>
      <c r="AW39" s="97">
        <f t="shared" si="8"/>
        <v>0</v>
      </c>
      <c r="AX39" s="97">
        <f>SUM(AX33:AX38)</f>
        <v>0</v>
      </c>
      <c r="AY39" s="97">
        <f>SUM(AY33:AY38)</f>
        <v>0</v>
      </c>
      <c r="AZ39" s="97">
        <f>SUM(AZ33:AZ38)</f>
        <v>0</v>
      </c>
      <c r="BA39" s="97">
        <f t="shared" si="8"/>
        <v>0</v>
      </c>
      <c r="BB39" s="96">
        <f t="shared" si="8"/>
        <v>0</v>
      </c>
      <c r="BC39" s="96">
        <f t="shared" si="8"/>
        <v>0</v>
      </c>
      <c r="BD39" s="96">
        <f t="shared" si="8"/>
        <v>0</v>
      </c>
      <c r="BE39" s="96">
        <f t="shared" si="8"/>
        <v>0</v>
      </c>
      <c r="BF39" s="96">
        <f>SUM(BF33:BF38)</f>
        <v>0</v>
      </c>
      <c r="BG39" s="96">
        <f>SUM(BG33:BG38)</f>
        <v>0</v>
      </c>
      <c r="BH39" s="96">
        <f>SUM(BH33:BH38)</f>
        <v>0</v>
      </c>
      <c r="BI39" s="96">
        <f>SUM(BI33:BI38)</f>
        <v>0</v>
      </c>
      <c r="BJ39" s="96">
        <f t="shared" ref="BJ39:CB39" si="9">SUM(BJ33:BJ38)</f>
        <v>0</v>
      </c>
      <c r="BK39" s="96">
        <f t="shared" si="9"/>
        <v>0</v>
      </c>
      <c r="BL39" s="96">
        <f t="shared" si="9"/>
        <v>0</v>
      </c>
      <c r="BM39" s="96">
        <f t="shared" si="9"/>
        <v>0</v>
      </c>
      <c r="BN39" s="96">
        <f t="shared" si="9"/>
        <v>0</v>
      </c>
      <c r="BO39" s="96">
        <f t="shared" si="9"/>
        <v>0</v>
      </c>
      <c r="BP39" s="96">
        <f t="shared" si="9"/>
        <v>0</v>
      </c>
      <c r="BQ39" s="96">
        <f t="shared" si="9"/>
        <v>0</v>
      </c>
      <c r="BR39" s="96">
        <f t="shared" si="9"/>
        <v>0</v>
      </c>
      <c r="BS39" s="96">
        <f t="shared" si="9"/>
        <v>0</v>
      </c>
      <c r="BT39" s="96">
        <f t="shared" si="9"/>
        <v>0</v>
      </c>
      <c r="BU39" s="96">
        <f t="shared" si="9"/>
        <v>0</v>
      </c>
      <c r="BV39" s="96">
        <f t="shared" si="9"/>
        <v>0</v>
      </c>
      <c r="BW39" s="96">
        <f t="shared" si="9"/>
        <v>0</v>
      </c>
      <c r="BX39" s="96">
        <f t="shared" si="9"/>
        <v>0</v>
      </c>
      <c r="BY39" s="96">
        <f t="shared" si="9"/>
        <v>0</v>
      </c>
      <c r="BZ39" s="96">
        <f t="shared" si="9"/>
        <v>0</v>
      </c>
      <c r="CA39" s="96">
        <f t="shared" si="9"/>
        <v>0</v>
      </c>
      <c r="CB39" s="251">
        <f t="shared" si="9"/>
        <v>0</v>
      </c>
      <c r="CC39" s="257">
        <f>SUM(CC33:CC38)</f>
        <v>0</v>
      </c>
      <c r="CD39" s="46"/>
      <c r="CE39" s="32"/>
    </row>
    <row r="40" spans="1:83" ht="15" thickBot="1" x14ac:dyDescent="0.25">
      <c r="A40" s="32"/>
      <c r="B40" s="42"/>
      <c r="C40" s="43"/>
      <c r="D40" s="50"/>
      <c r="E40" s="98"/>
      <c r="F40" s="99"/>
      <c r="G40" s="100"/>
      <c r="H40" s="101" t="s">
        <v>16</v>
      </c>
      <c r="I40" s="102" t="e">
        <f t="shared" ref="I40:AL40" si="10">I39/Days</f>
        <v>#DIV/0!</v>
      </c>
      <c r="J40" s="103" t="e">
        <f t="shared" si="10"/>
        <v>#DIV/0!</v>
      </c>
      <c r="K40" s="103" t="e">
        <f t="shared" si="10"/>
        <v>#DIV/0!</v>
      </c>
      <c r="L40" s="103" t="e">
        <f t="shared" si="10"/>
        <v>#DIV/0!</v>
      </c>
      <c r="M40" s="103" t="e">
        <f t="shared" si="10"/>
        <v>#DIV/0!</v>
      </c>
      <c r="N40" s="103" t="e">
        <f t="shared" si="10"/>
        <v>#DIV/0!</v>
      </c>
      <c r="O40" s="103" t="e">
        <f t="shared" si="10"/>
        <v>#DIV/0!</v>
      </c>
      <c r="P40" s="103" t="e">
        <f t="shared" si="10"/>
        <v>#DIV/0!</v>
      </c>
      <c r="Q40" s="103" t="e">
        <f t="shared" si="10"/>
        <v>#DIV/0!</v>
      </c>
      <c r="R40" s="103" t="e">
        <f t="shared" si="10"/>
        <v>#DIV/0!</v>
      </c>
      <c r="S40" s="103" t="e">
        <f t="shared" si="10"/>
        <v>#DIV/0!</v>
      </c>
      <c r="T40" s="103" t="e">
        <f t="shared" si="10"/>
        <v>#DIV/0!</v>
      </c>
      <c r="U40" s="103" t="e">
        <f t="shared" si="10"/>
        <v>#DIV/0!</v>
      </c>
      <c r="V40" s="103" t="e">
        <f t="shared" si="10"/>
        <v>#DIV/0!</v>
      </c>
      <c r="W40" s="103" t="e">
        <f t="shared" si="10"/>
        <v>#DIV/0!</v>
      </c>
      <c r="X40" s="103" t="e">
        <f t="shared" si="10"/>
        <v>#DIV/0!</v>
      </c>
      <c r="Y40" s="103" t="e">
        <f t="shared" si="10"/>
        <v>#DIV/0!</v>
      </c>
      <c r="Z40" s="103" t="e">
        <f t="shared" si="10"/>
        <v>#DIV/0!</v>
      </c>
      <c r="AA40" s="103" t="e">
        <f t="shared" si="10"/>
        <v>#DIV/0!</v>
      </c>
      <c r="AB40" s="103" t="e">
        <f t="shared" si="10"/>
        <v>#DIV/0!</v>
      </c>
      <c r="AC40" s="103" t="e">
        <f t="shared" si="10"/>
        <v>#DIV/0!</v>
      </c>
      <c r="AD40" s="103" t="e">
        <f t="shared" si="10"/>
        <v>#DIV/0!</v>
      </c>
      <c r="AE40" s="103" t="e">
        <f t="shared" si="10"/>
        <v>#DIV/0!</v>
      </c>
      <c r="AF40" s="103" t="e">
        <f t="shared" si="10"/>
        <v>#DIV/0!</v>
      </c>
      <c r="AG40" s="103" t="e">
        <f t="shared" si="10"/>
        <v>#DIV/0!</v>
      </c>
      <c r="AH40" s="103" t="e">
        <f t="shared" si="10"/>
        <v>#DIV/0!</v>
      </c>
      <c r="AI40" s="103" t="e">
        <f t="shared" si="10"/>
        <v>#DIV/0!</v>
      </c>
      <c r="AJ40" s="103" t="e">
        <f t="shared" si="10"/>
        <v>#DIV/0!</v>
      </c>
      <c r="AK40" s="103" t="e">
        <f t="shared" si="10"/>
        <v>#DIV/0!</v>
      </c>
      <c r="AL40" s="103" t="e">
        <f t="shared" si="10"/>
        <v>#DIV/0!</v>
      </c>
      <c r="AM40" s="103" t="e">
        <f t="shared" ref="AM40:BE40" si="11">AM39/Days</f>
        <v>#DIV/0!</v>
      </c>
      <c r="AN40" s="103" t="e">
        <f t="shared" si="11"/>
        <v>#DIV/0!</v>
      </c>
      <c r="AO40" s="103" t="e">
        <f t="shared" si="11"/>
        <v>#DIV/0!</v>
      </c>
      <c r="AP40" s="103" t="e">
        <f t="shared" si="11"/>
        <v>#DIV/0!</v>
      </c>
      <c r="AQ40" s="103" t="e">
        <f t="shared" si="11"/>
        <v>#DIV/0!</v>
      </c>
      <c r="AR40" s="103" t="e">
        <f t="shared" si="11"/>
        <v>#DIV/0!</v>
      </c>
      <c r="AS40" s="103" t="e">
        <f t="shared" si="11"/>
        <v>#DIV/0!</v>
      </c>
      <c r="AT40" s="103" t="e">
        <f t="shared" si="11"/>
        <v>#DIV/0!</v>
      </c>
      <c r="AU40" s="103" t="e">
        <f t="shared" si="11"/>
        <v>#DIV/0!</v>
      </c>
      <c r="AV40" s="103" t="e">
        <f t="shared" si="11"/>
        <v>#DIV/0!</v>
      </c>
      <c r="AW40" s="103" t="e">
        <f t="shared" si="11"/>
        <v>#DIV/0!</v>
      </c>
      <c r="AX40" s="103" t="e">
        <f t="shared" si="11"/>
        <v>#DIV/0!</v>
      </c>
      <c r="AY40" s="103" t="e">
        <f t="shared" si="11"/>
        <v>#DIV/0!</v>
      </c>
      <c r="AZ40" s="103" t="e">
        <f t="shared" si="11"/>
        <v>#DIV/0!</v>
      </c>
      <c r="BA40" s="103" t="e">
        <f t="shared" si="11"/>
        <v>#DIV/0!</v>
      </c>
      <c r="BB40" s="103" t="e">
        <f t="shared" si="11"/>
        <v>#DIV/0!</v>
      </c>
      <c r="BC40" s="103" t="e">
        <f t="shared" si="11"/>
        <v>#DIV/0!</v>
      </c>
      <c r="BD40" s="103" t="e">
        <f t="shared" si="11"/>
        <v>#DIV/0!</v>
      </c>
      <c r="BE40" s="103" t="e">
        <f t="shared" si="11"/>
        <v>#DIV/0!</v>
      </c>
      <c r="BF40" s="103" t="e">
        <f>BF39/Days</f>
        <v>#DIV/0!</v>
      </c>
      <c r="BG40" s="103" t="e">
        <f>BG39/Days</f>
        <v>#DIV/0!</v>
      </c>
      <c r="BH40" s="103" t="e">
        <f>BH39/Days</f>
        <v>#DIV/0!</v>
      </c>
      <c r="BI40" s="103" t="e">
        <f>BI39/Days</f>
        <v>#DIV/0!</v>
      </c>
      <c r="BJ40" s="103" t="e">
        <f t="shared" ref="BJ40:CB40" si="12">BJ39/Days</f>
        <v>#DIV/0!</v>
      </c>
      <c r="BK40" s="103" t="e">
        <f t="shared" si="12"/>
        <v>#DIV/0!</v>
      </c>
      <c r="BL40" s="103" t="e">
        <f t="shared" si="12"/>
        <v>#DIV/0!</v>
      </c>
      <c r="BM40" s="103" t="e">
        <f t="shared" si="12"/>
        <v>#DIV/0!</v>
      </c>
      <c r="BN40" s="103" t="e">
        <f t="shared" si="12"/>
        <v>#DIV/0!</v>
      </c>
      <c r="BO40" s="103" t="e">
        <f t="shared" si="12"/>
        <v>#DIV/0!</v>
      </c>
      <c r="BP40" s="103" t="e">
        <f t="shared" si="12"/>
        <v>#DIV/0!</v>
      </c>
      <c r="BQ40" s="103" t="e">
        <f t="shared" si="12"/>
        <v>#DIV/0!</v>
      </c>
      <c r="BR40" s="103" t="e">
        <f t="shared" si="12"/>
        <v>#DIV/0!</v>
      </c>
      <c r="BS40" s="103" t="e">
        <f t="shared" si="12"/>
        <v>#DIV/0!</v>
      </c>
      <c r="BT40" s="103" t="e">
        <f t="shared" si="12"/>
        <v>#DIV/0!</v>
      </c>
      <c r="BU40" s="103" t="e">
        <f t="shared" si="12"/>
        <v>#DIV/0!</v>
      </c>
      <c r="BV40" s="103" t="e">
        <f t="shared" si="12"/>
        <v>#DIV/0!</v>
      </c>
      <c r="BW40" s="103" t="e">
        <f t="shared" si="12"/>
        <v>#DIV/0!</v>
      </c>
      <c r="BX40" s="103" t="e">
        <f t="shared" si="12"/>
        <v>#DIV/0!</v>
      </c>
      <c r="BY40" s="103" t="e">
        <f t="shared" si="12"/>
        <v>#DIV/0!</v>
      </c>
      <c r="BZ40" s="103" t="e">
        <f t="shared" si="12"/>
        <v>#DIV/0!</v>
      </c>
      <c r="CA40" s="103" t="e">
        <f t="shared" si="12"/>
        <v>#DIV/0!</v>
      </c>
      <c r="CB40" s="252" t="e">
        <f t="shared" si="12"/>
        <v>#DIV/0!</v>
      </c>
      <c r="CC40" s="258" t="e">
        <f>CC39/Days</f>
        <v>#DIV/0!</v>
      </c>
      <c r="CD40" s="46"/>
      <c r="CE40" s="32"/>
    </row>
    <row r="41" spans="1:83" ht="15" thickBot="1" x14ac:dyDescent="0.25">
      <c r="A41" s="32"/>
      <c r="B41" s="42"/>
      <c r="C41" s="43"/>
      <c r="D41" s="18"/>
      <c r="E41" s="105"/>
      <c r="F41" s="18"/>
      <c r="G41" s="18"/>
      <c r="H41" s="106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46"/>
      <c r="CE41" s="32"/>
    </row>
    <row r="42" spans="1:83" x14ac:dyDescent="0.2">
      <c r="A42" s="32"/>
      <c r="B42" s="42"/>
      <c r="C42" s="43"/>
      <c r="D42" s="312" t="s">
        <v>122</v>
      </c>
      <c r="E42" s="346" t="s">
        <v>1</v>
      </c>
      <c r="F42" s="347"/>
      <c r="G42" s="348"/>
      <c r="H42" s="9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46"/>
      <c r="CE42" s="32"/>
    </row>
    <row r="43" spans="1:83" ht="15" thickBot="1" x14ac:dyDescent="0.25">
      <c r="A43" s="32"/>
      <c r="B43" s="42"/>
      <c r="C43" s="43"/>
      <c r="D43" s="313"/>
      <c r="E43" s="108" t="s">
        <v>84</v>
      </c>
      <c r="F43" s="109" t="s">
        <v>22</v>
      </c>
      <c r="G43" s="110" t="s">
        <v>85</v>
      </c>
      <c r="H43" s="111" t="s">
        <v>0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46"/>
      <c r="CE43" s="32"/>
    </row>
    <row r="44" spans="1:83" x14ac:dyDescent="0.2">
      <c r="A44" s="32"/>
      <c r="B44" s="42"/>
      <c r="C44" s="43"/>
      <c r="D44" s="44" t="str">
        <f>$D$24</f>
        <v>Select Project Type Above</v>
      </c>
      <c r="E44" s="241"/>
      <c r="F44" s="241"/>
      <c r="G44" s="241"/>
      <c r="H44" s="10">
        <f t="shared" ref="H44:H49" si="13">SUM(E44:G44)</f>
        <v>0</v>
      </c>
      <c r="I44" s="18"/>
      <c r="J44" s="18"/>
      <c r="K44" s="18"/>
      <c r="L44" s="18"/>
      <c r="M44" s="18"/>
      <c r="N44" s="112"/>
      <c r="O44" s="18"/>
      <c r="P44" s="113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46"/>
      <c r="CE44" s="32"/>
    </row>
    <row r="45" spans="1:83" x14ac:dyDescent="0.2">
      <c r="A45" s="32"/>
      <c r="B45" s="42"/>
      <c r="C45" s="43"/>
      <c r="D45" s="56" t="str">
        <f>$D$25</f>
        <v>Select Project Type Above</v>
      </c>
      <c r="E45" s="241"/>
      <c r="F45" s="241"/>
      <c r="G45" s="241"/>
      <c r="H45" s="10">
        <f t="shared" si="13"/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46"/>
      <c r="CE45" s="32"/>
    </row>
    <row r="46" spans="1:83" x14ac:dyDescent="0.2">
      <c r="A46" s="32"/>
      <c r="B46" s="42"/>
      <c r="C46" s="43"/>
      <c r="D46" s="47" t="str">
        <f>$D$26</f>
        <v>Select Project Type Above</v>
      </c>
      <c r="E46" s="241"/>
      <c r="F46" s="241"/>
      <c r="G46" s="241"/>
      <c r="H46" s="10">
        <f t="shared" si="13"/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46"/>
      <c r="CE46" s="32"/>
    </row>
    <row r="47" spans="1:83" x14ac:dyDescent="0.2">
      <c r="A47" s="32"/>
      <c r="B47" s="42"/>
      <c r="C47" s="43"/>
      <c r="D47" s="47" t="str">
        <f>$D$27</f>
        <v>Select Project Type Above</v>
      </c>
      <c r="E47" s="241"/>
      <c r="F47" s="241"/>
      <c r="G47" s="241"/>
      <c r="H47" s="10">
        <f t="shared" si="13"/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46"/>
      <c r="CE47" s="32"/>
    </row>
    <row r="48" spans="1:83" x14ac:dyDescent="0.2">
      <c r="A48" s="32"/>
      <c r="B48" s="42"/>
      <c r="C48" s="43"/>
      <c r="D48" s="47" t="str">
        <f>$D$28</f>
        <v>Select Project Type Above</v>
      </c>
      <c r="E48" s="241"/>
      <c r="F48" s="241"/>
      <c r="G48" s="241"/>
      <c r="H48" s="10">
        <f t="shared" si="13"/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46"/>
      <c r="CE48" s="32"/>
    </row>
    <row r="49" spans="1:83" ht="15" thickBot="1" x14ac:dyDescent="0.25">
      <c r="A49" s="32"/>
      <c r="B49" s="42"/>
      <c r="C49" s="43"/>
      <c r="D49" s="50" t="str">
        <f>$D$29</f>
        <v>Select Project Type Above</v>
      </c>
      <c r="E49" s="241"/>
      <c r="F49" s="241"/>
      <c r="G49" s="241"/>
      <c r="H49" s="10">
        <f t="shared" si="13"/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46"/>
      <c r="CE49" s="32"/>
    </row>
    <row r="50" spans="1:83" ht="15" thickBot="1" x14ac:dyDescent="0.25">
      <c r="A50" s="32"/>
      <c r="B50" s="42"/>
      <c r="C50" s="43"/>
      <c r="D50" s="9"/>
      <c r="E50" s="9"/>
      <c r="F50" s="9"/>
      <c r="G50" s="9"/>
      <c r="H50" s="9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46"/>
      <c r="CE50" s="32"/>
    </row>
    <row r="51" spans="1:83" x14ac:dyDescent="0.2">
      <c r="A51" s="32"/>
      <c r="B51" s="42"/>
      <c r="C51" s="43"/>
      <c r="D51" s="336" t="s">
        <v>122</v>
      </c>
      <c r="E51" s="351" t="s">
        <v>53</v>
      </c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3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46"/>
      <c r="CE51" s="32"/>
    </row>
    <row r="52" spans="1:83" ht="15" thickBot="1" x14ac:dyDescent="0.25">
      <c r="A52" s="32"/>
      <c r="B52" s="42"/>
      <c r="C52" s="43"/>
      <c r="D52" s="350"/>
      <c r="E52" s="114">
        <v>0</v>
      </c>
      <c r="F52" s="115">
        <v>4.1666666666666664E-2</v>
      </c>
      <c r="G52" s="115">
        <v>8.3333333333333301E-2</v>
      </c>
      <c r="H52" s="115">
        <v>0.125</v>
      </c>
      <c r="I52" s="115">
        <v>0.16666666666666699</v>
      </c>
      <c r="J52" s="115">
        <v>0.20833333333333301</v>
      </c>
      <c r="K52" s="115">
        <v>0.25</v>
      </c>
      <c r="L52" s="115">
        <v>0.29166666666666702</v>
      </c>
      <c r="M52" s="115">
        <v>0.33333333333333298</v>
      </c>
      <c r="N52" s="115">
        <v>0.375</v>
      </c>
      <c r="O52" s="115">
        <v>0.41666666666666702</v>
      </c>
      <c r="P52" s="115">
        <v>0.45833333333333298</v>
      </c>
      <c r="Q52" s="115">
        <v>0.5</v>
      </c>
      <c r="R52" s="115">
        <v>0.54166666666666696</v>
      </c>
      <c r="S52" s="115">
        <v>0.58333333333333304</v>
      </c>
      <c r="T52" s="115">
        <v>0.625</v>
      </c>
      <c r="U52" s="115">
        <v>0.66666666666666696</v>
      </c>
      <c r="V52" s="115">
        <v>0.70833333333333304</v>
      </c>
      <c r="W52" s="115">
        <v>0.75</v>
      </c>
      <c r="X52" s="115">
        <v>0.79166666666666696</v>
      </c>
      <c r="Y52" s="115">
        <v>0.83333333333333304</v>
      </c>
      <c r="Z52" s="115">
        <v>0.875</v>
      </c>
      <c r="AA52" s="115">
        <v>0.91666666666666696</v>
      </c>
      <c r="AB52" s="116">
        <v>0.95833333333333304</v>
      </c>
      <c r="AC52" s="111" t="s">
        <v>0</v>
      </c>
      <c r="AD52" s="117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46"/>
      <c r="CE52" s="32"/>
    </row>
    <row r="53" spans="1:83" x14ac:dyDescent="0.2">
      <c r="A53" s="32"/>
      <c r="B53" s="42"/>
      <c r="C53" s="43"/>
      <c r="D53" s="44" t="str">
        <f>$D$24</f>
        <v>Select Project Type Above</v>
      </c>
      <c r="E53" s="242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118">
        <f t="shared" ref="AC53:AC58" si="14">SUM(E53:AB53)</f>
        <v>0</v>
      </c>
      <c r="AD53" s="117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46"/>
      <c r="CE53" s="32"/>
    </row>
    <row r="54" spans="1:83" x14ac:dyDescent="0.2">
      <c r="A54" s="32"/>
      <c r="B54" s="42"/>
      <c r="C54" s="43"/>
      <c r="D54" s="56" t="str">
        <f>$D$25</f>
        <v>Select Project Type Above</v>
      </c>
      <c r="E54" s="244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118">
        <f t="shared" si="14"/>
        <v>0</v>
      </c>
      <c r="AD54" s="117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46"/>
      <c r="CE54" s="32"/>
    </row>
    <row r="55" spans="1:83" x14ac:dyDescent="0.2">
      <c r="A55" s="32"/>
      <c r="B55" s="42"/>
      <c r="C55" s="43"/>
      <c r="D55" s="47" t="str">
        <f>$D$26</f>
        <v>Select Project Type Above</v>
      </c>
      <c r="E55" s="244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118">
        <f t="shared" si="14"/>
        <v>0</v>
      </c>
      <c r="AD55" s="117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46"/>
      <c r="CE55" s="32"/>
    </row>
    <row r="56" spans="1:83" x14ac:dyDescent="0.2">
      <c r="A56" s="32"/>
      <c r="B56" s="42"/>
      <c r="C56" s="43"/>
      <c r="D56" s="47" t="str">
        <f>$D$27</f>
        <v>Select Project Type Above</v>
      </c>
      <c r="E56" s="244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118">
        <f t="shared" si="14"/>
        <v>0</v>
      </c>
      <c r="AD56" s="117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46"/>
      <c r="CE56" s="32"/>
    </row>
    <row r="57" spans="1:83" x14ac:dyDescent="0.2">
      <c r="A57" s="32"/>
      <c r="B57" s="42"/>
      <c r="C57" s="43"/>
      <c r="D57" s="47" t="str">
        <f>$D$28</f>
        <v>Select Project Type Above</v>
      </c>
      <c r="E57" s="244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118">
        <f t="shared" si="14"/>
        <v>0</v>
      </c>
      <c r="AD57" s="117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46"/>
      <c r="CE57" s="32"/>
    </row>
    <row r="58" spans="1:83" ht="15" thickBot="1" x14ac:dyDescent="0.25">
      <c r="A58" s="32"/>
      <c r="B58" s="42"/>
      <c r="C58" s="43"/>
      <c r="D58" s="50" t="str">
        <f>$D$29</f>
        <v>Select Project Type Above</v>
      </c>
      <c r="E58" s="246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118">
        <f t="shared" si="14"/>
        <v>0</v>
      </c>
      <c r="AD58" s="107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46"/>
      <c r="CE58" s="32"/>
    </row>
    <row r="59" spans="1:83" x14ac:dyDescent="0.2">
      <c r="A59" s="32"/>
      <c r="B59" s="42"/>
      <c r="C59" s="43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46"/>
      <c r="CE59" s="32"/>
    </row>
    <row r="60" spans="1:83" s="119" customFormat="1" ht="15" x14ac:dyDescent="0.25">
      <c r="A60" s="32"/>
      <c r="B60" s="230"/>
      <c r="C60" s="231"/>
      <c r="D60" s="338" t="s">
        <v>106</v>
      </c>
      <c r="E60" s="338"/>
      <c r="F60" s="232"/>
      <c r="G60" s="232"/>
      <c r="H60" s="232"/>
      <c r="I60" s="234"/>
      <c r="J60" s="338" t="s">
        <v>108</v>
      </c>
      <c r="K60" s="338"/>
      <c r="L60" s="338"/>
      <c r="M60" s="338"/>
      <c r="N60" s="338"/>
      <c r="O60" s="338"/>
      <c r="P60" s="338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  <c r="BL60" s="232"/>
      <c r="BM60" s="232"/>
      <c r="BN60" s="232"/>
      <c r="BO60" s="232"/>
      <c r="BP60" s="232"/>
      <c r="BQ60" s="232"/>
      <c r="BR60" s="232"/>
      <c r="BS60" s="232"/>
      <c r="BT60" s="232"/>
      <c r="BU60" s="232"/>
      <c r="BV60" s="232"/>
      <c r="BW60" s="232"/>
      <c r="BX60" s="232"/>
      <c r="BY60" s="232"/>
      <c r="BZ60" s="232"/>
      <c r="CA60" s="232"/>
      <c r="CB60" s="232"/>
      <c r="CC60" s="232"/>
      <c r="CD60" s="233"/>
      <c r="CE60" s="32"/>
    </row>
    <row r="61" spans="1:83" s="119" customFormat="1" ht="15" x14ac:dyDescent="0.25">
      <c r="A61" s="32"/>
      <c r="B61" s="230"/>
      <c r="C61" s="231"/>
      <c r="D61" s="338"/>
      <c r="E61" s="338"/>
      <c r="F61" s="232"/>
      <c r="G61" s="232"/>
      <c r="H61" s="232"/>
      <c r="I61" s="234"/>
      <c r="J61" s="338"/>
      <c r="K61" s="338"/>
      <c r="L61" s="338"/>
      <c r="M61" s="338"/>
      <c r="N61" s="338"/>
      <c r="O61" s="338"/>
      <c r="P61" s="338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2"/>
      <c r="BZ61" s="232"/>
      <c r="CA61" s="232"/>
      <c r="CB61" s="232"/>
      <c r="CC61" s="232"/>
      <c r="CD61" s="233"/>
      <c r="CE61" s="32"/>
    </row>
    <row r="62" spans="1:83" ht="15" thickBot="1" x14ac:dyDescent="0.25">
      <c r="A62" s="32"/>
      <c r="B62" s="4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46"/>
      <c r="CE62" s="32"/>
    </row>
    <row r="63" spans="1:83" x14ac:dyDescent="0.2">
      <c r="A63" s="32"/>
      <c r="B63" s="42"/>
      <c r="C63" s="43"/>
      <c r="D63" s="312" t="s">
        <v>122</v>
      </c>
      <c r="E63" s="342" t="str">
        <f ca="1">"No. of vehicles in peak month ("&amp;TEXT(OFFSET($H$32,-1,MATCH(MAX($I$39:$CB$39),$I$39:$CB$39,0)),"mmm-yyyy")&amp;")"</f>
        <v>No. of vehicles in peak month (Jan-1900)</v>
      </c>
      <c r="F63" s="343"/>
      <c r="G63" s="343"/>
      <c r="H63" s="344"/>
      <c r="I63" s="9"/>
      <c r="J63" s="9"/>
      <c r="K63" s="9"/>
      <c r="L63" s="9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46"/>
      <c r="CE63" s="32"/>
    </row>
    <row r="64" spans="1:83" ht="15" thickBot="1" x14ac:dyDescent="0.25">
      <c r="A64" s="32"/>
      <c r="B64" s="42"/>
      <c r="C64" s="43"/>
      <c r="D64" s="313"/>
      <c r="E64" s="108" t="s">
        <v>84</v>
      </c>
      <c r="F64" s="109" t="s">
        <v>22</v>
      </c>
      <c r="G64" s="109" t="s">
        <v>85</v>
      </c>
      <c r="H64" s="120" t="s">
        <v>0</v>
      </c>
      <c r="I64" s="9"/>
      <c r="J64" s="9"/>
      <c r="K64" s="9"/>
      <c r="L64" s="9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46"/>
      <c r="CE64" s="32"/>
    </row>
    <row r="65" spans="1:83" x14ac:dyDescent="0.2">
      <c r="A65" s="32"/>
      <c r="B65" s="42"/>
      <c r="C65" s="43"/>
      <c r="D65" s="56" t="str">
        <f>$D$24</f>
        <v>Select Project Type Above</v>
      </c>
      <c r="E65" s="121">
        <f t="shared" ref="E65:E70" ca="1" si="15">H65*E44</f>
        <v>0</v>
      </c>
      <c r="F65" s="121">
        <f t="shared" ref="F65:F70" ca="1" si="16">H65*F44</f>
        <v>0</v>
      </c>
      <c r="G65" s="121">
        <f t="shared" ref="G65:G70" ca="1" si="17">H65*G44</f>
        <v>0</v>
      </c>
      <c r="H65" s="77">
        <f t="shared" ref="H65:H70" ca="1" si="18">E87</f>
        <v>0</v>
      </c>
      <c r="I65" s="9"/>
      <c r="J65" s="9"/>
      <c r="K65" s="9"/>
      <c r="L65" s="9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46"/>
      <c r="CE65" s="32"/>
    </row>
    <row r="66" spans="1:83" x14ac:dyDescent="0.2">
      <c r="A66" s="32"/>
      <c r="B66" s="42"/>
      <c r="C66" s="43"/>
      <c r="D66" s="56" t="str">
        <f>$D$25</f>
        <v>Select Project Type Above</v>
      </c>
      <c r="E66" s="121">
        <f t="shared" ca="1" si="15"/>
        <v>0</v>
      </c>
      <c r="F66" s="121">
        <f t="shared" ca="1" si="16"/>
        <v>0</v>
      </c>
      <c r="G66" s="121">
        <f t="shared" ca="1" si="17"/>
        <v>0</v>
      </c>
      <c r="H66" s="77">
        <f t="shared" ca="1" si="18"/>
        <v>0</v>
      </c>
      <c r="I66" s="9"/>
      <c r="J66" s="9"/>
      <c r="K66" s="9"/>
      <c r="L66" s="9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46"/>
      <c r="CE66" s="32"/>
    </row>
    <row r="67" spans="1:83" x14ac:dyDescent="0.2">
      <c r="A67" s="32"/>
      <c r="B67" s="42"/>
      <c r="C67" s="43"/>
      <c r="D67" s="47" t="str">
        <f>$D$26</f>
        <v>Select Project Type Above</v>
      </c>
      <c r="E67" s="121">
        <f t="shared" ca="1" si="15"/>
        <v>0</v>
      </c>
      <c r="F67" s="121">
        <f t="shared" ca="1" si="16"/>
        <v>0</v>
      </c>
      <c r="G67" s="121">
        <f t="shared" ca="1" si="17"/>
        <v>0</v>
      </c>
      <c r="H67" s="84">
        <f t="shared" ca="1" si="18"/>
        <v>0</v>
      </c>
      <c r="I67" s="9"/>
      <c r="J67" s="9"/>
      <c r="K67" s="9"/>
      <c r="L67" s="9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46"/>
      <c r="CE67" s="32"/>
    </row>
    <row r="68" spans="1:83" x14ac:dyDescent="0.2">
      <c r="A68" s="32"/>
      <c r="B68" s="42"/>
      <c r="C68" s="43"/>
      <c r="D68" s="47" t="str">
        <f>$D$27</f>
        <v>Select Project Type Above</v>
      </c>
      <c r="E68" s="121">
        <f t="shared" ca="1" si="15"/>
        <v>0</v>
      </c>
      <c r="F68" s="121">
        <f t="shared" ca="1" si="16"/>
        <v>0</v>
      </c>
      <c r="G68" s="121">
        <f t="shared" ca="1" si="17"/>
        <v>0</v>
      </c>
      <c r="H68" s="84">
        <f t="shared" ca="1" si="18"/>
        <v>0</v>
      </c>
      <c r="I68" s="9"/>
      <c r="J68" s="9"/>
      <c r="K68" s="9"/>
      <c r="L68" s="9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46"/>
      <c r="CE68" s="32"/>
    </row>
    <row r="69" spans="1:83" x14ac:dyDescent="0.2">
      <c r="A69" s="32"/>
      <c r="B69" s="42"/>
      <c r="C69" s="43"/>
      <c r="D69" s="47" t="str">
        <f>$D$28</f>
        <v>Select Project Type Above</v>
      </c>
      <c r="E69" s="121">
        <f t="shared" ca="1" si="15"/>
        <v>0</v>
      </c>
      <c r="F69" s="121">
        <f t="shared" ca="1" si="16"/>
        <v>0</v>
      </c>
      <c r="G69" s="121">
        <f t="shared" ca="1" si="17"/>
        <v>0</v>
      </c>
      <c r="H69" s="84">
        <f t="shared" ca="1" si="18"/>
        <v>0</v>
      </c>
      <c r="I69" s="9"/>
      <c r="J69" s="9"/>
      <c r="K69" s="9"/>
      <c r="L69" s="9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46"/>
      <c r="CE69" s="32"/>
    </row>
    <row r="70" spans="1:83" x14ac:dyDescent="0.2">
      <c r="A70" s="32"/>
      <c r="B70" s="42"/>
      <c r="C70" s="43"/>
      <c r="D70" s="122" t="str">
        <f>$D$29</f>
        <v>Select Project Type Above</v>
      </c>
      <c r="E70" s="121">
        <f t="shared" ca="1" si="15"/>
        <v>0</v>
      </c>
      <c r="F70" s="121">
        <f t="shared" ca="1" si="16"/>
        <v>0</v>
      </c>
      <c r="G70" s="121">
        <f t="shared" ca="1" si="17"/>
        <v>0</v>
      </c>
      <c r="H70" s="123">
        <f t="shared" ca="1" si="18"/>
        <v>0</v>
      </c>
      <c r="I70" s="9"/>
      <c r="J70" s="9"/>
      <c r="K70" s="9"/>
      <c r="L70" s="9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46"/>
      <c r="CE70" s="32"/>
    </row>
    <row r="71" spans="1:83" ht="15" thickBot="1" x14ac:dyDescent="0.25">
      <c r="A71" s="32"/>
      <c r="B71" s="42"/>
      <c r="C71" s="43"/>
      <c r="D71" s="124" t="s">
        <v>0</v>
      </c>
      <c r="E71" s="125">
        <f ca="1">SUM(E65:E70)</f>
        <v>0</v>
      </c>
      <c r="F71" s="126">
        <f ca="1">SUM(F65:F70)</f>
        <v>0</v>
      </c>
      <c r="G71" s="126">
        <f ca="1">SUM(G65:G70)</f>
        <v>0</v>
      </c>
      <c r="H71" s="127">
        <f ca="1">SUM(E65:G70)</f>
        <v>0</v>
      </c>
      <c r="I71" s="9"/>
      <c r="J71" s="9"/>
      <c r="K71" s="9"/>
      <c r="L71" s="9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46"/>
      <c r="CE71" s="32"/>
    </row>
    <row r="72" spans="1:83" ht="15" thickBot="1" x14ac:dyDescent="0.25">
      <c r="A72" s="32"/>
      <c r="B72" s="42"/>
      <c r="C72" s="4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46"/>
      <c r="CE72" s="32"/>
    </row>
    <row r="73" spans="1:83" x14ac:dyDescent="0.2">
      <c r="A73" s="32"/>
      <c r="B73" s="42"/>
      <c r="C73" s="43"/>
      <c r="D73" s="312" t="s">
        <v>122</v>
      </c>
      <c r="E73" s="342" t="s">
        <v>59</v>
      </c>
      <c r="F73" s="343"/>
      <c r="G73" s="343"/>
      <c r="H73" s="344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46"/>
      <c r="CE73" s="32"/>
    </row>
    <row r="74" spans="1:83" ht="15" thickBot="1" x14ac:dyDescent="0.25">
      <c r="A74" s="32"/>
      <c r="B74" s="42"/>
      <c r="C74" s="43"/>
      <c r="D74" s="313"/>
      <c r="E74" s="108" t="s">
        <v>84</v>
      </c>
      <c r="F74" s="109" t="s">
        <v>22</v>
      </c>
      <c r="G74" s="109" t="s">
        <v>85</v>
      </c>
      <c r="H74" s="120" t="s">
        <v>0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46"/>
      <c r="CE74" s="32"/>
    </row>
    <row r="75" spans="1:83" x14ac:dyDescent="0.2">
      <c r="A75" s="32"/>
      <c r="B75" s="42"/>
      <c r="C75" s="43"/>
      <c r="D75" s="56" t="str">
        <f>$D$24</f>
        <v>Select Project Type Above</v>
      </c>
      <c r="E75" s="128" t="e">
        <f t="shared" ref="E75:E80" ca="1" si="19">H75*E44</f>
        <v>#REF!</v>
      </c>
      <c r="F75" s="121" t="e">
        <f t="shared" ref="F75:F80" ca="1" si="20">H75*F44</f>
        <v>#REF!</v>
      </c>
      <c r="G75" s="121" t="e">
        <f t="shared" ref="G75:G80" ca="1" si="21">H75*G44</f>
        <v>#REF!</v>
      </c>
      <c r="H75" s="77" t="e">
        <f t="shared" ref="H75:H80" ca="1" si="22">E97</f>
        <v>#REF!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46"/>
      <c r="CE75" s="32"/>
    </row>
    <row r="76" spans="1:83" x14ac:dyDescent="0.2">
      <c r="A76" s="32"/>
      <c r="B76" s="42"/>
      <c r="C76" s="43"/>
      <c r="D76" s="56" t="str">
        <f>$D$25</f>
        <v>Select Project Type Above</v>
      </c>
      <c r="E76" s="128" t="e">
        <f t="shared" ca="1" si="19"/>
        <v>#REF!</v>
      </c>
      <c r="F76" s="121" t="e">
        <f t="shared" ca="1" si="20"/>
        <v>#REF!</v>
      </c>
      <c r="G76" s="121" t="e">
        <f t="shared" ca="1" si="21"/>
        <v>#REF!</v>
      </c>
      <c r="H76" s="77" t="e">
        <f t="shared" ca="1" si="22"/>
        <v>#REF!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46"/>
      <c r="CE76" s="32"/>
    </row>
    <row r="77" spans="1:83" x14ac:dyDescent="0.2">
      <c r="A77" s="32"/>
      <c r="B77" s="42"/>
      <c r="C77" s="43"/>
      <c r="D77" s="47" t="str">
        <f>$D$26</f>
        <v>Select Project Type Above</v>
      </c>
      <c r="E77" s="128" t="e">
        <f t="shared" ca="1" si="19"/>
        <v>#REF!</v>
      </c>
      <c r="F77" s="121" t="e">
        <f t="shared" ca="1" si="20"/>
        <v>#REF!</v>
      </c>
      <c r="G77" s="121" t="e">
        <f t="shared" ca="1" si="21"/>
        <v>#REF!</v>
      </c>
      <c r="H77" s="84" t="e">
        <f t="shared" ca="1" si="22"/>
        <v>#REF!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46"/>
      <c r="CE77" s="32"/>
    </row>
    <row r="78" spans="1:83" x14ac:dyDescent="0.2">
      <c r="A78" s="32"/>
      <c r="B78" s="42"/>
      <c r="C78" s="43"/>
      <c r="D78" s="47" t="str">
        <f>$D$27</f>
        <v>Select Project Type Above</v>
      </c>
      <c r="E78" s="128" t="e">
        <f t="shared" ca="1" si="19"/>
        <v>#REF!</v>
      </c>
      <c r="F78" s="121" t="e">
        <f t="shared" ca="1" si="20"/>
        <v>#REF!</v>
      </c>
      <c r="G78" s="121" t="e">
        <f t="shared" ca="1" si="21"/>
        <v>#REF!</v>
      </c>
      <c r="H78" s="84" t="e">
        <f t="shared" ca="1" si="22"/>
        <v>#REF!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46"/>
      <c r="CE78" s="32"/>
    </row>
    <row r="79" spans="1:83" x14ac:dyDescent="0.2">
      <c r="A79" s="32"/>
      <c r="B79" s="42"/>
      <c r="C79" s="43"/>
      <c r="D79" s="47" t="str">
        <f>$D$28</f>
        <v>Select Project Type Above</v>
      </c>
      <c r="E79" s="128" t="e">
        <f t="shared" ca="1" si="19"/>
        <v>#REF!</v>
      </c>
      <c r="F79" s="121" t="e">
        <f t="shared" ca="1" si="20"/>
        <v>#REF!</v>
      </c>
      <c r="G79" s="121" t="e">
        <f t="shared" ca="1" si="21"/>
        <v>#REF!</v>
      </c>
      <c r="H79" s="84" t="e">
        <f t="shared" ca="1" si="22"/>
        <v>#REF!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46"/>
      <c r="CE79" s="32"/>
    </row>
    <row r="80" spans="1:83" ht="15" thickBot="1" x14ac:dyDescent="0.25">
      <c r="A80" s="32"/>
      <c r="B80" s="42"/>
      <c r="C80" s="43"/>
      <c r="D80" s="50" t="str">
        <f>$D$29</f>
        <v>Select Project Type Above</v>
      </c>
      <c r="E80" s="129" t="e">
        <f t="shared" ca="1" si="19"/>
        <v>#REF!</v>
      </c>
      <c r="F80" s="57" t="e">
        <f t="shared" ca="1" si="20"/>
        <v>#REF!</v>
      </c>
      <c r="G80" s="57" t="e">
        <f t="shared" ca="1" si="21"/>
        <v>#REF!</v>
      </c>
      <c r="H80" s="104" t="e">
        <f t="shared" ca="1" si="22"/>
        <v>#REF!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46"/>
      <c r="CE80" s="32"/>
    </row>
    <row r="81" spans="1:83" x14ac:dyDescent="0.2">
      <c r="A81" s="32"/>
      <c r="B81" s="42"/>
      <c r="C81" s="43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46"/>
      <c r="CE81" s="32"/>
    </row>
    <row r="82" spans="1:83" s="119" customFormat="1" ht="15" x14ac:dyDescent="0.25">
      <c r="A82" s="32"/>
      <c r="B82" s="230"/>
      <c r="C82" s="231"/>
      <c r="D82" s="309" t="s">
        <v>109</v>
      </c>
      <c r="E82" s="309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2"/>
      <c r="BM82" s="232"/>
      <c r="BN82" s="232"/>
      <c r="BO82" s="232"/>
      <c r="BP82" s="232"/>
      <c r="BQ82" s="232"/>
      <c r="BR82" s="232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3"/>
      <c r="CE82" s="32"/>
    </row>
    <row r="83" spans="1:83" s="119" customFormat="1" ht="15" x14ac:dyDescent="0.25">
      <c r="A83" s="32"/>
      <c r="B83" s="230"/>
      <c r="C83" s="231"/>
      <c r="D83" s="309"/>
      <c r="E83" s="309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  <c r="BJ83" s="232"/>
      <c r="BK83" s="232"/>
      <c r="BL83" s="232"/>
      <c r="BM83" s="232"/>
      <c r="BN83" s="232"/>
      <c r="BO83" s="232"/>
      <c r="BP83" s="232"/>
      <c r="BQ83" s="232"/>
      <c r="BR83" s="232"/>
      <c r="BS83" s="232"/>
      <c r="BT83" s="232"/>
      <c r="BU83" s="232"/>
      <c r="BV83" s="232"/>
      <c r="BW83" s="232"/>
      <c r="BX83" s="232"/>
      <c r="BY83" s="232"/>
      <c r="BZ83" s="232"/>
      <c r="CA83" s="232"/>
      <c r="CB83" s="232"/>
      <c r="CC83" s="232"/>
      <c r="CD83" s="233"/>
      <c r="CE83" s="32"/>
    </row>
    <row r="84" spans="1:83" ht="15" thickBot="1" x14ac:dyDescent="0.25">
      <c r="A84" s="32"/>
      <c r="B84" s="4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46"/>
      <c r="CE84" s="32"/>
    </row>
    <row r="85" spans="1:83" x14ac:dyDescent="0.2">
      <c r="A85" s="32"/>
      <c r="B85" s="42"/>
      <c r="C85" s="43"/>
      <c r="D85" s="312" t="s">
        <v>122</v>
      </c>
      <c r="E85" s="314" t="str">
        <f ca="1">"Number of vehicles in peak month ("&amp;TEXT(OFFSET($H$32,-1,MATCH(MAX($I$39:$CB$39),$I$39:$CB$39,0)),"mmm-yyyy")&amp;")"</f>
        <v>Number of vehicles in peak month (Jan-1900)</v>
      </c>
      <c r="F85" s="315"/>
      <c r="G85" s="316">
        <v>0</v>
      </c>
      <c r="H85" s="310">
        <v>4.1666666666666664E-2</v>
      </c>
      <c r="I85" s="310">
        <v>8.3333333333333301E-2</v>
      </c>
      <c r="J85" s="310">
        <v>0.125</v>
      </c>
      <c r="K85" s="310">
        <v>0.16666666666666699</v>
      </c>
      <c r="L85" s="310">
        <v>0.20833333333333301</v>
      </c>
      <c r="M85" s="310">
        <v>0.25</v>
      </c>
      <c r="N85" s="310">
        <v>0.29166666666666702</v>
      </c>
      <c r="O85" s="310">
        <v>0.33333333333333298</v>
      </c>
      <c r="P85" s="310">
        <v>0.375</v>
      </c>
      <c r="Q85" s="310">
        <v>0.41666666666666702</v>
      </c>
      <c r="R85" s="310">
        <v>0.45833333333333298</v>
      </c>
      <c r="S85" s="310">
        <v>0.5</v>
      </c>
      <c r="T85" s="310">
        <v>0.54166666666666696</v>
      </c>
      <c r="U85" s="310">
        <v>0.58333333333333304</v>
      </c>
      <c r="V85" s="310">
        <v>0.625</v>
      </c>
      <c r="W85" s="310">
        <v>0.66666666666666696</v>
      </c>
      <c r="X85" s="310">
        <v>0.70833333333333304</v>
      </c>
      <c r="Y85" s="310">
        <v>0.75</v>
      </c>
      <c r="Z85" s="310">
        <v>0.79166666666666696</v>
      </c>
      <c r="AA85" s="310">
        <v>0.83333333333333304</v>
      </c>
      <c r="AB85" s="310">
        <v>0.875</v>
      </c>
      <c r="AC85" s="310">
        <v>0.91666666666666696</v>
      </c>
      <c r="AD85" s="318">
        <v>0.95833333333333304</v>
      </c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46"/>
      <c r="CE85" s="32"/>
    </row>
    <row r="86" spans="1:83" ht="15" thickBot="1" x14ac:dyDescent="0.25">
      <c r="A86" s="32"/>
      <c r="B86" s="42"/>
      <c r="C86" s="43"/>
      <c r="D86" s="313"/>
      <c r="E86" s="130" t="s">
        <v>0</v>
      </c>
      <c r="F86" s="131" t="s">
        <v>24</v>
      </c>
      <c r="G86" s="317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9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46"/>
      <c r="CE86" s="32"/>
    </row>
    <row r="87" spans="1:83" x14ac:dyDescent="0.2">
      <c r="A87" s="32"/>
      <c r="B87" s="42"/>
      <c r="C87" s="43"/>
      <c r="D87" s="56" t="str">
        <f>$D$24</f>
        <v>Select Project Type Above</v>
      </c>
      <c r="E87" s="132">
        <f ca="1">OFFSET($H$32,1,MATCH(MAX($I$39:$CB$39),$I$39:$CB$39,0))</f>
        <v>0</v>
      </c>
      <c r="F87" s="235" t="str">
        <f ca="1">IFERROR(E87/Days,"")</f>
        <v/>
      </c>
      <c r="G87" s="133" t="e">
        <f t="shared" ref="G87:AD87" ca="1" si="23">$F$87*E53</f>
        <v>#VALUE!</v>
      </c>
      <c r="H87" s="134" t="e">
        <f t="shared" ca="1" si="23"/>
        <v>#VALUE!</v>
      </c>
      <c r="I87" s="134" t="e">
        <f t="shared" ca="1" si="23"/>
        <v>#VALUE!</v>
      </c>
      <c r="J87" s="134" t="e">
        <f t="shared" ca="1" si="23"/>
        <v>#VALUE!</v>
      </c>
      <c r="K87" s="134" t="e">
        <f t="shared" ca="1" si="23"/>
        <v>#VALUE!</v>
      </c>
      <c r="L87" s="134" t="e">
        <f t="shared" ca="1" si="23"/>
        <v>#VALUE!</v>
      </c>
      <c r="M87" s="134" t="e">
        <f t="shared" ca="1" si="23"/>
        <v>#VALUE!</v>
      </c>
      <c r="N87" s="134" t="e">
        <f t="shared" ca="1" si="23"/>
        <v>#VALUE!</v>
      </c>
      <c r="O87" s="134" t="e">
        <f t="shared" ca="1" si="23"/>
        <v>#VALUE!</v>
      </c>
      <c r="P87" s="134" t="e">
        <f t="shared" ca="1" si="23"/>
        <v>#VALUE!</v>
      </c>
      <c r="Q87" s="134" t="e">
        <f t="shared" ca="1" si="23"/>
        <v>#VALUE!</v>
      </c>
      <c r="R87" s="134" t="e">
        <f t="shared" ca="1" si="23"/>
        <v>#VALUE!</v>
      </c>
      <c r="S87" s="134" t="e">
        <f t="shared" ca="1" si="23"/>
        <v>#VALUE!</v>
      </c>
      <c r="T87" s="134" t="e">
        <f t="shared" ca="1" si="23"/>
        <v>#VALUE!</v>
      </c>
      <c r="U87" s="134" t="e">
        <f t="shared" ca="1" si="23"/>
        <v>#VALUE!</v>
      </c>
      <c r="V87" s="134" t="e">
        <f t="shared" ca="1" si="23"/>
        <v>#VALUE!</v>
      </c>
      <c r="W87" s="134" t="e">
        <f t="shared" ca="1" si="23"/>
        <v>#VALUE!</v>
      </c>
      <c r="X87" s="134" t="e">
        <f t="shared" ca="1" si="23"/>
        <v>#VALUE!</v>
      </c>
      <c r="Y87" s="134" t="e">
        <f t="shared" ca="1" si="23"/>
        <v>#VALUE!</v>
      </c>
      <c r="Z87" s="134" t="e">
        <f t="shared" ca="1" si="23"/>
        <v>#VALUE!</v>
      </c>
      <c r="AA87" s="134" t="e">
        <f t="shared" ca="1" si="23"/>
        <v>#VALUE!</v>
      </c>
      <c r="AB87" s="134" t="e">
        <f t="shared" ca="1" si="23"/>
        <v>#VALUE!</v>
      </c>
      <c r="AC87" s="134" t="e">
        <f t="shared" ca="1" si="23"/>
        <v>#VALUE!</v>
      </c>
      <c r="AD87" s="135" t="e">
        <f t="shared" ca="1" si="23"/>
        <v>#VALUE!</v>
      </c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46"/>
      <c r="CE87" s="32"/>
    </row>
    <row r="88" spans="1:83" x14ac:dyDescent="0.2">
      <c r="A88" s="32"/>
      <c r="B88" s="42"/>
      <c r="C88" s="43"/>
      <c r="D88" s="56" t="str">
        <f>$D$25</f>
        <v>Select Project Type Above</v>
      </c>
      <c r="E88" s="136">
        <f ca="1">OFFSET($H$32,2,MATCH(MAX($I$39:$CB$39),$I$39:$CB$39,0))</f>
        <v>0</v>
      </c>
      <c r="F88" s="236" t="str">
        <f t="shared" ref="F88:F92" ca="1" si="24">IFERROR(E88/Days,"")</f>
        <v/>
      </c>
      <c r="G88" s="138" t="e">
        <f t="shared" ref="G88:AD88" ca="1" si="25">$F$88*E54</f>
        <v>#VALUE!</v>
      </c>
      <c r="H88" s="139" t="e">
        <f t="shared" ca="1" si="25"/>
        <v>#VALUE!</v>
      </c>
      <c r="I88" s="139" t="e">
        <f t="shared" ca="1" si="25"/>
        <v>#VALUE!</v>
      </c>
      <c r="J88" s="139" t="e">
        <f t="shared" ca="1" si="25"/>
        <v>#VALUE!</v>
      </c>
      <c r="K88" s="139" t="e">
        <f t="shared" ca="1" si="25"/>
        <v>#VALUE!</v>
      </c>
      <c r="L88" s="139" t="e">
        <f t="shared" ca="1" si="25"/>
        <v>#VALUE!</v>
      </c>
      <c r="M88" s="139" t="e">
        <f t="shared" ca="1" si="25"/>
        <v>#VALUE!</v>
      </c>
      <c r="N88" s="139" t="e">
        <f t="shared" ca="1" si="25"/>
        <v>#VALUE!</v>
      </c>
      <c r="O88" s="139" t="e">
        <f t="shared" ca="1" si="25"/>
        <v>#VALUE!</v>
      </c>
      <c r="P88" s="139" t="e">
        <f t="shared" ca="1" si="25"/>
        <v>#VALUE!</v>
      </c>
      <c r="Q88" s="139" t="e">
        <f t="shared" ca="1" si="25"/>
        <v>#VALUE!</v>
      </c>
      <c r="R88" s="139" t="e">
        <f t="shared" ca="1" si="25"/>
        <v>#VALUE!</v>
      </c>
      <c r="S88" s="139" t="e">
        <f t="shared" ca="1" si="25"/>
        <v>#VALUE!</v>
      </c>
      <c r="T88" s="139" t="e">
        <f t="shared" ca="1" si="25"/>
        <v>#VALUE!</v>
      </c>
      <c r="U88" s="139" t="e">
        <f t="shared" ca="1" si="25"/>
        <v>#VALUE!</v>
      </c>
      <c r="V88" s="139" t="e">
        <f t="shared" ca="1" si="25"/>
        <v>#VALUE!</v>
      </c>
      <c r="W88" s="139" t="e">
        <f t="shared" ca="1" si="25"/>
        <v>#VALUE!</v>
      </c>
      <c r="X88" s="139" t="e">
        <f t="shared" ca="1" si="25"/>
        <v>#VALUE!</v>
      </c>
      <c r="Y88" s="139" t="e">
        <f t="shared" ca="1" si="25"/>
        <v>#VALUE!</v>
      </c>
      <c r="Z88" s="139" t="e">
        <f t="shared" ca="1" si="25"/>
        <v>#VALUE!</v>
      </c>
      <c r="AA88" s="139" t="e">
        <f t="shared" ca="1" si="25"/>
        <v>#VALUE!</v>
      </c>
      <c r="AB88" s="139" t="e">
        <f t="shared" ca="1" si="25"/>
        <v>#VALUE!</v>
      </c>
      <c r="AC88" s="139" t="e">
        <f t="shared" ca="1" si="25"/>
        <v>#VALUE!</v>
      </c>
      <c r="AD88" s="140" t="e">
        <f t="shared" ca="1" si="25"/>
        <v>#VALUE!</v>
      </c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46"/>
      <c r="CE88" s="32"/>
    </row>
    <row r="89" spans="1:83" x14ac:dyDescent="0.2">
      <c r="A89" s="32"/>
      <c r="B89" s="42"/>
      <c r="C89" s="43"/>
      <c r="D89" s="47" t="str">
        <f>$D$26</f>
        <v>Select Project Type Above</v>
      </c>
      <c r="E89" s="136">
        <f ca="1">OFFSET($H$32,3,MATCH(MAX($I$39:$CB$39),$I$39:$CB$39,0))</f>
        <v>0</v>
      </c>
      <c r="F89" s="236" t="str">
        <f t="shared" ca="1" si="24"/>
        <v/>
      </c>
      <c r="G89" s="138" t="e">
        <f t="shared" ref="G89:AD89" ca="1" si="26">$F$89*E55</f>
        <v>#VALUE!</v>
      </c>
      <c r="H89" s="139" t="e">
        <f t="shared" ca="1" si="26"/>
        <v>#VALUE!</v>
      </c>
      <c r="I89" s="139" t="e">
        <f t="shared" ca="1" si="26"/>
        <v>#VALUE!</v>
      </c>
      <c r="J89" s="139" t="e">
        <f t="shared" ca="1" si="26"/>
        <v>#VALUE!</v>
      </c>
      <c r="K89" s="139" t="e">
        <f t="shared" ca="1" si="26"/>
        <v>#VALUE!</v>
      </c>
      <c r="L89" s="139" t="e">
        <f t="shared" ca="1" si="26"/>
        <v>#VALUE!</v>
      </c>
      <c r="M89" s="139" t="e">
        <f t="shared" ca="1" si="26"/>
        <v>#VALUE!</v>
      </c>
      <c r="N89" s="139" t="e">
        <f t="shared" ca="1" si="26"/>
        <v>#VALUE!</v>
      </c>
      <c r="O89" s="139" t="e">
        <f t="shared" ca="1" si="26"/>
        <v>#VALUE!</v>
      </c>
      <c r="P89" s="139" t="e">
        <f t="shared" ca="1" si="26"/>
        <v>#VALUE!</v>
      </c>
      <c r="Q89" s="139" t="e">
        <f t="shared" ca="1" si="26"/>
        <v>#VALUE!</v>
      </c>
      <c r="R89" s="139" t="e">
        <f t="shared" ca="1" si="26"/>
        <v>#VALUE!</v>
      </c>
      <c r="S89" s="139" t="e">
        <f t="shared" ca="1" si="26"/>
        <v>#VALUE!</v>
      </c>
      <c r="T89" s="139" t="e">
        <f t="shared" ca="1" si="26"/>
        <v>#VALUE!</v>
      </c>
      <c r="U89" s="139" t="e">
        <f t="shared" ca="1" si="26"/>
        <v>#VALUE!</v>
      </c>
      <c r="V89" s="139" t="e">
        <f t="shared" ca="1" si="26"/>
        <v>#VALUE!</v>
      </c>
      <c r="W89" s="139" t="e">
        <f t="shared" ca="1" si="26"/>
        <v>#VALUE!</v>
      </c>
      <c r="X89" s="139" t="e">
        <f t="shared" ca="1" si="26"/>
        <v>#VALUE!</v>
      </c>
      <c r="Y89" s="139" t="e">
        <f t="shared" ca="1" si="26"/>
        <v>#VALUE!</v>
      </c>
      <c r="Z89" s="139" t="e">
        <f t="shared" ca="1" si="26"/>
        <v>#VALUE!</v>
      </c>
      <c r="AA89" s="139" t="e">
        <f t="shared" ca="1" si="26"/>
        <v>#VALUE!</v>
      </c>
      <c r="AB89" s="139" t="e">
        <f t="shared" ca="1" si="26"/>
        <v>#VALUE!</v>
      </c>
      <c r="AC89" s="139" t="e">
        <f t="shared" ca="1" si="26"/>
        <v>#VALUE!</v>
      </c>
      <c r="AD89" s="140" t="e">
        <f t="shared" ca="1" si="26"/>
        <v>#VALUE!</v>
      </c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46"/>
      <c r="CE89" s="32"/>
    </row>
    <row r="90" spans="1:83" x14ac:dyDescent="0.2">
      <c r="A90" s="32"/>
      <c r="B90" s="42"/>
      <c r="C90" s="43"/>
      <c r="D90" s="47" t="str">
        <f>$D$27</f>
        <v>Select Project Type Above</v>
      </c>
      <c r="E90" s="136">
        <f ca="1">OFFSET($H$32,4,MATCH(MAX($I$39:$CB$39),$I$39:$CB$39,0))</f>
        <v>0</v>
      </c>
      <c r="F90" s="236" t="str">
        <f ca="1">IFERROR(E90/Days,"")</f>
        <v/>
      </c>
      <c r="G90" s="138" t="e">
        <f t="shared" ref="G90:AD90" ca="1" si="27">$F$90*E56</f>
        <v>#VALUE!</v>
      </c>
      <c r="H90" s="139" t="e">
        <f t="shared" ca="1" si="27"/>
        <v>#VALUE!</v>
      </c>
      <c r="I90" s="139" t="e">
        <f t="shared" ca="1" si="27"/>
        <v>#VALUE!</v>
      </c>
      <c r="J90" s="139" t="e">
        <f t="shared" ca="1" si="27"/>
        <v>#VALUE!</v>
      </c>
      <c r="K90" s="139" t="e">
        <f t="shared" ca="1" si="27"/>
        <v>#VALUE!</v>
      </c>
      <c r="L90" s="139" t="e">
        <f t="shared" ca="1" si="27"/>
        <v>#VALUE!</v>
      </c>
      <c r="M90" s="139" t="e">
        <f t="shared" ca="1" si="27"/>
        <v>#VALUE!</v>
      </c>
      <c r="N90" s="139" t="e">
        <f t="shared" ca="1" si="27"/>
        <v>#VALUE!</v>
      </c>
      <c r="O90" s="139" t="e">
        <f t="shared" ca="1" si="27"/>
        <v>#VALUE!</v>
      </c>
      <c r="P90" s="139" t="e">
        <f t="shared" ca="1" si="27"/>
        <v>#VALUE!</v>
      </c>
      <c r="Q90" s="139" t="e">
        <f t="shared" ca="1" si="27"/>
        <v>#VALUE!</v>
      </c>
      <c r="R90" s="139" t="e">
        <f t="shared" ca="1" si="27"/>
        <v>#VALUE!</v>
      </c>
      <c r="S90" s="139" t="e">
        <f t="shared" ca="1" si="27"/>
        <v>#VALUE!</v>
      </c>
      <c r="T90" s="139" t="e">
        <f t="shared" ca="1" si="27"/>
        <v>#VALUE!</v>
      </c>
      <c r="U90" s="139" t="e">
        <f t="shared" ca="1" si="27"/>
        <v>#VALUE!</v>
      </c>
      <c r="V90" s="139" t="e">
        <f t="shared" ca="1" si="27"/>
        <v>#VALUE!</v>
      </c>
      <c r="W90" s="139" t="e">
        <f t="shared" ca="1" si="27"/>
        <v>#VALUE!</v>
      </c>
      <c r="X90" s="139" t="e">
        <f t="shared" ca="1" si="27"/>
        <v>#VALUE!</v>
      </c>
      <c r="Y90" s="139" t="e">
        <f t="shared" ca="1" si="27"/>
        <v>#VALUE!</v>
      </c>
      <c r="Z90" s="139" t="e">
        <f t="shared" ca="1" si="27"/>
        <v>#VALUE!</v>
      </c>
      <c r="AA90" s="139" t="e">
        <f t="shared" ca="1" si="27"/>
        <v>#VALUE!</v>
      </c>
      <c r="AB90" s="139" t="e">
        <f t="shared" ca="1" si="27"/>
        <v>#VALUE!</v>
      </c>
      <c r="AC90" s="139" t="e">
        <f t="shared" ca="1" si="27"/>
        <v>#VALUE!</v>
      </c>
      <c r="AD90" s="140" t="e">
        <f t="shared" ca="1" si="27"/>
        <v>#VALUE!</v>
      </c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46"/>
      <c r="CE90" s="32"/>
    </row>
    <row r="91" spans="1:83" x14ac:dyDescent="0.2">
      <c r="A91" s="32"/>
      <c r="B91" s="42"/>
      <c r="C91" s="43"/>
      <c r="D91" s="47" t="str">
        <f>$D$28</f>
        <v>Select Project Type Above</v>
      </c>
      <c r="E91" s="136">
        <f ca="1">OFFSET($H$32,5,MATCH(MAX($I$39:$CB$39),$I$39:$CB$39,0))</f>
        <v>0</v>
      </c>
      <c r="F91" s="236" t="str">
        <f t="shared" ca="1" si="24"/>
        <v/>
      </c>
      <c r="G91" s="138" t="e">
        <f t="shared" ref="G91:AD91" ca="1" si="28">$F$91*E57</f>
        <v>#VALUE!</v>
      </c>
      <c r="H91" s="139" t="e">
        <f t="shared" ca="1" si="28"/>
        <v>#VALUE!</v>
      </c>
      <c r="I91" s="139" t="e">
        <f t="shared" ca="1" si="28"/>
        <v>#VALUE!</v>
      </c>
      <c r="J91" s="139" t="e">
        <f t="shared" ca="1" si="28"/>
        <v>#VALUE!</v>
      </c>
      <c r="K91" s="139" t="e">
        <f t="shared" ca="1" si="28"/>
        <v>#VALUE!</v>
      </c>
      <c r="L91" s="139" t="e">
        <f t="shared" ca="1" si="28"/>
        <v>#VALUE!</v>
      </c>
      <c r="M91" s="139" t="e">
        <f t="shared" ca="1" si="28"/>
        <v>#VALUE!</v>
      </c>
      <c r="N91" s="139" t="e">
        <f t="shared" ca="1" si="28"/>
        <v>#VALUE!</v>
      </c>
      <c r="O91" s="139" t="e">
        <f t="shared" ca="1" si="28"/>
        <v>#VALUE!</v>
      </c>
      <c r="P91" s="139" t="e">
        <f t="shared" ca="1" si="28"/>
        <v>#VALUE!</v>
      </c>
      <c r="Q91" s="139" t="e">
        <f t="shared" ca="1" si="28"/>
        <v>#VALUE!</v>
      </c>
      <c r="R91" s="139" t="e">
        <f t="shared" ca="1" si="28"/>
        <v>#VALUE!</v>
      </c>
      <c r="S91" s="139" t="e">
        <f t="shared" ca="1" si="28"/>
        <v>#VALUE!</v>
      </c>
      <c r="T91" s="139" t="e">
        <f t="shared" ca="1" si="28"/>
        <v>#VALUE!</v>
      </c>
      <c r="U91" s="139" t="e">
        <f t="shared" ca="1" si="28"/>
        <v>#VALUE!</v>
      </c>
      <c r="V91" s="139" t="e">
        <f t="shared" ca="1" si="28"/>
        <v>#VALUE!</v>
      </c>
      <c r="W91" s="139" t="e">
        <f t="shared" ca="1" si="28"/>
        <v>#VALUE!</v>
      </c>
      <c r="X91" s="139" t="e">
        <f t="shared" ca="1" si="28"/>
        <v>#VALUE!</v>
      </c>
      <c r="Y91" s="139" t="e">
        <f t="shared" ca="1" si="28"/>
        <v>#VALUE!</v>
      </c>
      <c r="Z91" s="139" t="e">
        <f t="shared" ca="1" si="28"/>
        <v>#VALUE!</v>
      </c>
      <c r="AA91" s="139" t="e">
        <f t="shared" ca="1" si="28"/>
        <v>#VALUE!</v>
      </c>
      <c r="AB91" s="139" t="e">
        <f t="shared" ca="1" si="28"/>
        <v>#VALUE!</v>
      </c>
      <c r="AC91" s="139" t="e">
        <f t="shared" ca="1" si="28"/>
        <v>#VALUE!</v>
      </c>
      <c r="AD91" s="140" t="e">
        <f t="shared" ca="1" si="28"/>
        <v>#VALUE!</v>
      </c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46"/>
      <c r="CE91" s="32"/>
    </row>
    <row r="92" spans="1:83" x14ac:dyDescent="0.2">
      <c r="A92" s="32"/>
      <c r="B92" s="42"/>
      <c r="C92" s="43"/>
      <c r="D92" s="122" t="str">
        <f>$D$29</f>
        <v>Select Project Type Above</v>
      </c>
      <c r="E92" s="141">
        <f ca="1">OFFSET($H$32,6,MATCH(MAX($I$39:$CB$39),$I$39:$CB$39,0))</f>
        <v>0</v>
      </c>
      <c r="F92" s="237" t="str">
        <f t="shared" ca="1" si="24"/>
        <v/>
      </c>
      <c r="G92" s="138" t="e">
        <f t="shared" ref="G92:AD92" ca="1" si="29">$F$92*E58</f>
        <v>#VALUE!</v>
      </c>
      <c r="H92" s="139" t="e">
        <f t="shared" ca="1" si="29"/>
        <v>#VALUE!</v>
      </c>
      <c r="I92" s="139" t="e">
        <f t="shared" ca="1" si="29"/>
        <v>#VALUE!</v>
      </c>
      <c r="J92" s="139" t="e">
        <f t="shared" ca="1" si="29"/>
        <v>#VALUE!</v>
      </c>
      <c r="K92" s="139" t="e">
        <f t="shared" ca="1" si="29"/>
        <v>#VALUE!</v>
      </c>
      <c r="L92" s="139" t="e">
        <f t="shared" ca="1" si="29"/>
        <v>#VALUE!</v>
      </c>
      <c r="M92" s="139" t="e">
        <f t="shared" ca="1" si="29"/>
        <v>#VALUE!</v>
      </c>
      <c r="N92" s="139" t="e">
        <f t="shared" ca="1" si="29"/>
        <v>#VALUE!</v>
      </c>
      <c r="O92" s="139" t="e">
        <f t="shared" ca="1" si="29"/>
        <v>#VALUE!</v>
      </c>
      <c r="P92" s="139" t="e">
        <f t="shared" ca="1" si="29"/>
        <v>#VALUE!</v>
      </c>
      <c r="Q92" s="139" t="e">
        <f t="shared" ca="1" si="29"/>
        <v>#VALUE!</v>
      </c>
      <c r="R92" s="139" t="e">
        <f t="shared" ca="1" si="29"/>
        <v>#VALUE!</v>
      </c>
      <c r="S92" s="139" t="e">
        <f t="shared" ca="1" si="29"/>
        <v>#VALUE!</v>
      </c>
      <c r="T92" s="139" t="e">
        <f t="shared" ca="1" si="29"/>
        <v>#VALUE!</v>
      </c>
      <c r="U92" s="139" t="e">
        <f t="shared" ca="1" si="29"/>
        <v>#VALUE!</v>
      </c>
      <c r="V92" s="139" t="e">
        <f t="shared" ca="1" si="29"/>
        <v>#VALUE!</v>
      </c>
      <c r="W92" s="139" t="e">
        <f t="shared" ca="1" si="29"/>
        <v>#VALUE!</v>
      </c>
      <c r="X92" s="139" t="e">
        <f t="shared" ca="1" si="29"/>
        <v>#VALUE!</v>
      </c>
      <c r="Y92" s="139" t="e">
        <f t="shared" ca="1" si="29"/>
        <v>#VALUE!</v>
      </c>
      <c r="Z92" s="139" t="e">
        <f t="shared" ca="1" si="29"/>
        <v>#VALUE!</v>
      </c>
      <c r="AA92" s="139" t="e">
        <f t="shared" ca="1" si="29"/>
        <v>#VALUE!</v>
      </c>
      <c r="AB92" s="139" t="e">
        <f t="shared" ca="1" si="29"/>
        <v>#VALUE!</v>
      </c>
      <c r="AC92" s="139" t="e">
        <f t="shared" ca="1" si="29"/>
        <v>#VALUE!</v>
      </c>
      <c r="AD92" s="140" t="e">
        <f t="shared" ca="1" si="29"/>
        <v>#VALUE!</v>
      </c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46"/>
      <c r="CE92" s="32"/>
    </row>
    <row r="93" spans="1:83" ht="15" thickBot="1" x14ac:dyDescent="0.25">
      <c r="A93" s="32"/>
      <c r="B93" s="42"/>
      <c r="C93" s="43"/>
      <c r="D93" s="142" t="s">
        <v>0</v>
      </c>
      <c r="E93" s="143">
        <f ca="1">SUM(E87:E92)</f>
        <v>0</v>
      </c>
      <c r="F93" s="238">
        <f ca="1">SUM(F87:F92)</f>
        <v>0</v>
      </c>
      <c r="G93" s="144" t="e">
        <f t="shared" ref="G93:AD93" ca="1" si="30">SUM(G87:G92)</f>
        <v>#VALUE!</v>
      </c>
      <c r="H93" s="145" t="e">
        <f t="shared" ca="1" si="30"/>
        <v>#VALUE!</v>
      </c>
      <c r="I93" s="145" t="e">
        <f t="shared" ca="1" si="30"/>
        <v>#VALUE!</v>
      </c>
      <c r="J93" s="145" t="e">
        <f t="shared" ca="1" si="30"/>
        <v>#VALUE!</v>
      </c>
      <c r="K93" s="145" t="e">
        <f t="shared" ca="1" si="30"/>
        <v>#VALUE!</v>
      </c>
      <c r="L93" s="145" t="e">
        <f t="shared" ca="1" si="30"/>
        <v>#VALUE!</v>
      </c>
      <c r="M93" s="145" t="e">
        <f t="shared" ca="1" si="30"/>
        <v>#VALUE!</v>
      </c>
      <c r="N93" s="145" t="e">
        <f t="shared" ca="1" si="30"/>
        <v>#VALUE!</v>
      </c>
      <c r="O93" s="145" t="e">
        <f t="shared" ca="1" si="30"/>
        <v>#VALUE!</v>
      </c>
      <c r="P93" s="145" t="e">
        <f t="shared" ca="1" si="30"/>
        <v>#VALUE!</v>
      </c>
      <c r="Q93" s="145" t="e">
        <f t="shared" ca="1" si="30"/>
        <v>#VALUE!</v>
      </c>
      <c r="R93" s="145" t="e">
        <f t="shared" ca="1" si="30"/>
        <v>#VALUE!</v>
      </c>
      <c r="S93" s="145" t="e">
        <f t="shared" ca="1" si="30"/>
        <v>#VALUE!</v>
      </c>
      <c r="T93" s="145" t="e">
        <f t="shared" ca="1" si="30"/>
        <v>#VALUE!</v>
      </c>
      <c r="U93" s="145" t="e">
        <f t="shared" ca="1" si="30"/>
        <v>#VALUE!</v>
      </c>
      <c r="V93" s="145" t="e">
        <f t="shared" ca="1" si="30"/>
        <v>#VALUE!</v>
      </c>
      <c r="W93" s="145" t="e">
        <f t="shared" ca="1" si="30"/>
        <v>#VALUE!</v>
      </c>
      <c r="X93" s="145" t="e">
        <f t="shared" ca="1" si="30"/>
        <v>#VALUE!</v>
      </c>
      <c r="Y93" s="145" t="e">
        <f t="shared" ca="1" si="30"/>
        <v>#VALUE!</v>
      </c>
      <c r="Z93" s="145" t="e">
        <f t="shared" ca="1" si="30"/>
        <v>#VALUE!</v>
      </c>
      <c r="AA93" s="145" t="e">
        <f t="shared" ca="1" si="30"/>
        <v>#VALUE!</v>
      </c>
      <c r="AB93" s="145" t="e">
        <f t="shared" ca="1" si="30"/>
        <v>#VALUE!</v>
      </c>
      <c r="AC93" s="145" t="e">
        <f t="shared" ca="1" si="30"/>
        <v>#VALUE!</v>
      </c>
      <c r="AD93" s="146" t="e">
        <f t="shared" ca="1" si="30"/>
        <v>#VALUE!</v>
      </c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46"/>
      <c r="CE93" s="32"/>
    </row>
    <row r="94" spans="1:83" ht="15" thickBot="1" x14ac:dyDescent="0.25">
      <c r="A94" s="32"/>
      <c r="B94" s="42"/>
      <c r="C94" s="43"/>
      <c r="D94" s="18"/>
      <c r="E94" s="105"/>
      <c r="F94" s="18"/>
      <c r="G94" s="63" t="e">
        <f t="shared" ref="G94" ca="1" si="31">IFERROR(60/G93, NA())</f>
        <v>#N/A</v>
      </c>
      <c r="H94" s="63" t="e">
        <f t="shared" ref="H94" ca="1" si="32">IFERROR(60/H93, NA())</f>
        <v>#N/A</v>
      </c>
      <c r="I94" s="63" t="e">
        <f t="shared" ref="I94:J94" ca="1" si="33">IFERROR(60/I93, NA())</f>
        <v>#N/A</v>
      </c>
      <c r="J94" s="63" t="e">
        <f t="shared" ca="1" si="33"/>
        <v>#N/A</v>
      </c>
      <c r="K94" s="63" t="e">
        <f t="shared" ref="K94" ca="1" si="34">IFERROR(60/K93, NA())</f>
        <v>#N/A</v>
      </c>
      <c r="L94" s="63" t="e">
        <f t="shared" ref="L94" ca="1" si="35">IFERROR(60/L93, NA())</f>
        <v>#N/A</v>
      </c>
      <c r="M94" s="63" t="e">
        <f t="shared" ref="M94" ca="1" si="36">IFERROR(60/M93, NA())</f>
        <v>#N/A</v>
      </c>
      <c r="N94" s="63" t="e">
        <f t="shared" ref="N94" ca="1" si="37">IFERROR(60/N93, NA())</f>
        <v>#N/A</v>
      </c>
      <c r="O94" s="63" t="e">
        <f t="shared" ref="O94" ca="1" si="38">IFERROR(60/O93, NA())</f>
        <v>#N/A</v>
      </c>
      <c r="P94" s="63" t="e">
        <f t="shared" ref="P94:Q94" ca="1" si="39">IFERROR(60/P93, NA())</f>
        <v>#N/A</v>
      </c>
      <c r="Q94" s="63" t="e">
        <f t="shared" ca="1" si="39"/>
        <v>#N/A</v>
      </c>
      <c r="R94" s="63" t="e">
        <f t="shared" ref="R94" ca="1" si="40">IFERROR(60/R93, NA())</f>
        <v>#N/A</v>
      </c>
      <c r="S94" s="63" t="e">
        <f t="shared" ref="S94" ca="1" si="41">IFERROR(60/S93, NA())</f>
        <v>#N/A</v>
      </c>
      <c r="T94" s="63" t="e">
        <f t="shared" ref="T94" ca="1" si="42">IFERROR(60/T93, NA())</f>
        <v>#N/A</v>
      </c>
      <c r="U94" s="63" t="e">
        <f t="shared" ref="U94" ca="1" si="43">IFERROR(60/U93, NA())</f>
        <v>#N/A</v>
      </c>
      <c r="V94" s="63" t="e">
        <f t="shared" ref="V94" ca="1" si="44">IFERROR(60/V93, NA())</f>
        <v>#N/A</v>
      </c>
      <c r="W94" s="63" t="e">
        <f t="shared" ref="W94" ca="1" si="45">IFERROR(60/W93, NA())</f>
        <v>#N/A</v>
      </c>
      <c r="X94" s="63" t="e">
        <f ca="1">IFERROR(60/X93, NA())</f>
        <v>#N/A</v>
      </c>
      <c r="Y94" s="63" t="e">
        <f t="shared" ref="Y94:AD94" ca="1" si="46">IFERROR(60/Y93, NA())</f>
        <v>#N/A</v>
      </c>
      <c r="Z94" s="63" t="e">
        <f t="shared" ca="1" si="46"/>
        <v>#N/A</v>
      </c>
      <c r="AA94" s="63" t="e">
        <f t="shared" ca="1" si="46"/>
        <v>#N/A</v>
      </c>
      <c r="AB94" s="63" t="e">
        <f t="shared" ca="1" si="46"/>
        <v>#N/A</v>
      </c>
      <c r="AC94" s="63" t="e">
        <f t="shared" ca="1" si="46"/>
        <v>#N/A</v>
      </c>
      <c r="AD94" s="63" t="e">
        <f t="shared" ca="1" si="46"/>
        <v>#N/A</v>
      </c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46"/>
      <c r="CE94" s="32"/>
    </row>
    <row r="95" spans="1:83" x14ac:dyDescent="0.2">
      <c r="A95" s="32"/>
      <c r="B95" s="42"/>
      <c r="C95" s="43"/>
      <c r="D95" s="312" t="s">
        <v>122</v>
      </c>
      <c r="E95" s="314" t="s">
        <v>60</v>
      </c>
      <c r="F95" s="315"/>
      <c r="G95" s="316">
        <v>0</v>
      </c>
      <c r="H95" s="310">
        <v>4.1666666666666664E-2</v>
      </c>
      <c r="I95" s="310">
        <v>8.3333333333333301E-2</v>
      </c>
      <c r="J95" s="310">
        <v>0.125</v>
      </c>
      <c r="K95" s="310">
        <v>0.16666666666666699</v>
      </c>
      <c r="L95" s="310">
        <v>0.20833333333333301</v>
      </c>
      <c r="M95" s="310">
        <v>0.25</v>
      </c>
      <c r="N95" s="310">
        <v>0.29166666666666702</v>
      </c>
      <c r="O95" s="310">
        <v>0.33333333333333298</v>
      </c>
      <c r="P95" s="310">
        <v>0.375</v>
      </c>
      <c r="Q95" s="310">
        <v>0.41666666666666702</v>
      </c>
      <c r="R95" s="310">
        <v>0.45833333333333298</v>
      </c>
      <c r="S95" s="310">
        <v>0.5</v>
      </c>
      <c r="T95" s="310">
        <v>0.54166666666666696</v>
      </c>
      <c r="U95" s="310">
        <v>0.58333333333333304</v>
      </c>
      <c r="V95" s="310">
        <v>0.625</v>
      </c>
      <c r="W95" s="310">
        <v>0.66666666666666696</v>
      </c>
      <c r="X95" s="310">
        <v>0.70833333333333304</v>
      </c>
      <c r="Y95" s="310">
        <v>0.75</v>
      </c>
      <c r="Z95" s="310">
        <v>0.79166666666666696</v>
      </c>
      <c r="AA95" s="310">
        <v>0.83333333333333304</v>
      </c>
      <c r="AB95" s="310">
        <v>0.875</v>
      </c>
      <c r="AC95" s="310">
        <v>0.91666666666666696</v>
      </c>
      <c r="AD95" s="318">
        <v>0.95833333333333304</v>
      </c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46"/>
      <c r="CE95" s="32"/>
    </row>
    <row r="96" spans="1:83" ht="15" thickBot="1" x14ac:dyDescent="0.25">
      <c r="A96" s="32"/>
      <c r="B96" s="42"/>
      <c r="C96" s="43"/>
      <c r="D96" s="313"/>
      <c r="E96" s="147" t="s">
        <v>0</v>
      </c>
      <c r="F96" s="148" t="s">
        <v>24</v>
      </c>
      <c r="G96" s="317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9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46"/>
      <c r="CE96" s="32"/>
    </row>
    <row r="97" spans="1:83" x14ac:dyDescent="0.2">
      <c r="A97" s="32"/>
      <c r="B97" s="42"/>
      <c r="C97" s="43"/>
      <c r="D97" s="56" t="str">
        <f>$D$24</f>
        <v>Select Project Type Above</v>
      </c>
      <c r="E97" s="149" t="e">
        <f t="shared" ref="E97:E102" ca="1" si="47">MAX(OFFSET($H$32,7,$H33,1,COUNT(I33:CB33)))</f>
        <v>#REF!</v>
      </c>
      <c r="F97" s="150" t="str">
        <f t="shared" ref="F97:F102" ca="1" si="48">IFERROR(E97/Days,"")</f>
        <v/>
      </c>
      <c r="G97" s="133" t="e">
        <f t="shared" ref="G97:AD97" ca="1" si="49">$F$97*E53</f>
        <v>#VALUE!</v>
      </c>
      <c r="H97" s="134" t="e">
        <f t="shared" ca="1" si="49"/>
        <v>#VALUE!</v>
      </c>
      <c r="I97" s="134" t="e">
        <f t="shared" ca="1" si="49"/>
        <v>#VALUE!</v>
      </c>
      <c r="J97" s="134" t="e">
        <f t="shared" ca="1" si="49"/>
        <v>#VALUE!</v>
      </c>
      <c r="K97" s="134" t="e">
        <f t="shared" ca="1" si="49"/>
        <v>#VALUE!</v>
      </c>
      <c r="L97" s="134" t="e">
        <f t="shared" ca="1" si="49"/>
        <v>#VALUE!</v>
      </c>
      <c r="M97" s="134" t="e">
        <f t="shared" ca="1" si="49"/>
        <v>#VALUE!</v>
      </c>
      <c r="N97" s="134" t="e">
        <f t="shared" ca="1" si="49"/>
        <v>#VALUE!</v>
      </c>
      <c r="O97" s="134" t="e">
        <f t="shared" ca="1" si="49"/>
        <v>#VALUE!</v>
      </c>
      <c r="P97" s="134" t="e">
        <f t="shared" ca="1" si="49"/>
        <v>#VALUE!</v>
      </c>
      <c r="Q97" s="134" t="e">
        <f t="shared" ca="1" si="49"/>
        <v>#VALUE!</v>
      </c>
      <c r="R97" s="134" t="e">
        <f t="shared" ca="1" si="49"/>
        <v>#VALUE!</v>
      </c>
      <c r="S97" s="134" t="e">
        <f t="shared" ca="1" si="49"/>
        <v>#VALUE!</v>
      </c>
      <c r="T97" s="134" t="e">
        <f t="shared" ca="1" si="49"/>
        <v>#VALUE!</v>
      </c>
      <c r="U97" s="134" t="e">
        <f t="shared" ca="1" si="49"/>
        <v>#VALUE!</v>
      </c>
      <c r="V97" s="134" t="e">
        <f t="shared" ca="1" si="49"/>
        <v>#VALUE!</v>
      </c>
      <c r="W97" s="134" t="e">
        <f t="shared" ca="1" si="49"/>
        <v>#VALUE!</v>
      </c>
      <c r="X97" s="134" t="e">
        <f t="shared" ca="1" si="49"/>
        <v>#VALUE!</v>
      </c>
      <c r="Y97" s="134" t="e">
        <f t="shared" ca="1" si="49"/>
        <v>#VALUE!</v>
      </c>
      <c r="Z97" s="134" t="e">
        <f t="shared" ca="1" si="49"/>
        <v>#VALUE!</v>
      </c>
      <c r="AA97" s="134" t="e">
        <f t="shared" ca="1" si="49"/>
        <v>#VALUE!</v>
      </c>
      <c r="AB97" s="134" t="e">
        <f t="shared" ca="1" si="49"/>
        <v>#VALUE!</v>
      </c>
      <c r="AC97" s="134" t="e">
        <f t="shared" ca="1" si="49"/>
        <v>#VALUE!</v>
      </c>
      <c r="AD97" s="135" t="e">
        <f t="shared" ca="1" si="49"/>
        <v>#VALUE!</v>
      </c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46"/>
      <c r="CE97" s="32"/>
    </row>
    <row r="98" spans="1:83" x14ac:dyDescent="0.2">
      <c r="A98" s="32"/>
      <c r="B98" s="42"/>
      <c r="C98" s="43"/>
      <c r="D98" s="56" t="str">
        <f>$D$25</f>
        <v>Select Project Type Above</v>
      </c>
      <c r="E98" s="151" t="e">
        <f t="shared" ca="1" si="47"/>
        <v>#REF!</v>
      </c>
      <c r="F98" s="137" t="str">
        <f t="shared" ca="1" si="48"/>
        <v/>
      </c>
      <c r="G98" s="138" t="e">
        <f t="shared" ref="G98:AD98" ca="1" si="50">$F$98*E54</f>
        <v>#VALUE!</v>
      </c>
      <c r="H98" s="139" t="e">
        <f t="shared" ca="1" si="50"/>
        <v>#VALUE!</v>
      </c>
      <c r="I98" s="139" t="e">
        <f t="shared" ca="1" si="50"/>
        <v>#VALUE!</v>
      </c>
      <c r="J98" s="139" t="e">
        <f t="shared" ca="1" si="50"/>
        <v>#VALUE!</v>
      </c>
      <c r="K98" s="139" t="e">
        <f t="shared" ca="1" si="50"/>
        <v>#VALUE!</v>
      </c>
      <c r="L98" s="139" t="e">
        <f t="shared" ca="1" si="50"/>
        <v>#VALUE!</v>
      </c>
      <c r="M98" s="139" t="e">
        <f t="shared" ca="1" si="50"/>
        <v>#VALUE!</v>
      </c>
      <c r="N98" s="139" t="e">
        <f t="shared" ca="1" si="50"/>
        <v>#VALUE!</v>
      </c>
      <c r="O98" s="139" t="e">
        <f t="shared" ca="1" si="50"/>
        <v>#VALUE!</v>
      </c>
      <c r="P98" s="139" t="e">
        <f t="shared" ca="1" si="50"/>
        <v>#VALUE!</v>
      </c>
      <c r="Q98" s="139" t="e">
        <f t="shared" ca="1" si="50"/>
        <v>#VALUE!</v>
      </c>
      <c r="R98" s="139" t="e">
        <f t="shared" ca="1" si="50"/>
        <v>#VALUE!</v>
      </c>
      <c r="S98" s="139" t="e">
        <f t="shared" ca="1" si="50"/>
        <v>#VALUE!</v>
      </c>
      <c r="T98" s="139" t="e">
        <f t="shared" ca="1" si="50"/>
        <v>#VALUE!</v>
      </c>
      <c r="U98" s="139" t="e">
        <f t="shared" ca="1" si="50"/>
        <v>#VALUE!</v>
      </c>
      <c r="V98" s="139" t="e">
        <f t="shared" ca="1" si="50"/>
        <v>#VALUE!</v>
      </c>
      <c r="W98" s="139" t="e">
        <f t="shared" ca="1" si="50"/>
        <v>#VALUE!</v>
      </c>
      <c r="X98" s="139" t="e">
        <f t="shared" ca="1" si="50"/>
        <v>#VALUE!</v>
      </c>
      <c r="Y98" s="139" t="e">
        <f t="shared" ca="1" si="50"/>
        <v>#VALUE!</v>
      </c>
      <c r="Z98" s="139" t="e">
        <f t="shared" ca="1" si="50"/>
        <v>#VALUE!</v>
      </c>
      <c r="AA98" s="139" t="e">
        <f t="shared" ca="1" si="50"/>
        <v>#VALUE!</v>
      </c>
      <c r="AB98" s="139" t="e">
        <f t="shared" ca="1" si="50"/>
        <v>#VALUE!</v>
      </c>
      <c r="AC98" s="139" t="e">
        <f t="shared" ca="1" si="50"/>
        <v>#VALUE!</v>
      </c>
      <c r="AD98" s="140" t="e">
        <f t="shared" ca="1" si="50"/>
        <v>#VALUE!</v>
      </c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46"/>
      <c r="CE98" s="32"/>
    </row>
    <row r="99" spans="1:83" x14ac:dyDescent="0.2">
      <c r="A99" s="32"/>
      <c r="B99" s="42"/>
      <c r="C99" s="43"/>
      <c r="D99" s="47" t="str">
        <f>$D$26</f>
        <v>Select Project Type Above</v>
      </c>
      <c r="E99" s="151" t="e">
        <f t="shared" ca="1" si="47"/>
        <v>#REF!</v>
      </c>
      <c r="F99" s="137" t="str">
        <f t="shared" ca="1" si="48"/>
        <v/>
      </c>
      <c r="G99" s="138" t="e">
        <f t="shared" ref="G99:AD99" ca="1" si="51">$F$99*E55</f>
        <v>#VALUE!</v>
      </c>
      <c r="H99" s="139" t="e">
        <f t="shared" ca="1" si="51"/>
        <v>#VALUE!</v>
      </c>
      <c r="I99" s="139" t="e">
        <f t="shared" ca="1" si="51"/>
        <v>#VALUE!</v>
      </c>
      <c r="J99" s="139" t="e">
        <f t="shared" ca="1" si="51"/>
        <v>#VALUE!</v>
      </c>
      <c r="K99" s="139" t="e">
        <f t="shared" ca="1" si="51"/>
        <v>#VALUE!</v>
      </c>
      <c r="L99" s="139" t="e">
        <f t="shared" ca="1" si="51"/>
        <v>#VALUE!</v>
      </c>
      <c r="M99" s="139" t="e">
        <f t="shared" ca="1" si="51"/>
        <v>#VALUE!</v>
      </c>
      <c r="N99" s="139" t="e">
        <f t="shared" ca="1" si="51"/>
        <v>#VALUE!</v>
      </c>
      <c r="O99" s="139" t="e">
        <f t="shared" ca="1" si="51"/>
        <v>#VALUE!</v>
      </c>
      <c r="P99" s="139" t="e">
        <f t="shared" ca="1" si="51"/>
        <v>#VALUE!</v>
      </c>
      <c r="Q99" s="139" t="e">
        <f t="shared" ca="1" si="51"/>
        <v>#VALUE!</v>
      </c>
      <c r="R99" s="139" t="e">
        <f t="shared" ca="1" si="51"/>
        <v>#VALUE!</v>
      </c>
      <c r="S99" s="139" t="e">
        <f t="shared" ca="1" si="51"/>
        <v>#VALUE!</v>
      </c>
      <c r="T99" s="139" t="e">
        <f t="shared" ca="1" si="51"/>
        <v>#VALUE!</v>
      </c>
      <c r="U99" s="139" t="e">
        <f t="shared" ca="1" si="51"/>
        <v>#VALUE!</v>
      </c>
      <c r="V99" s="139" t="e">
        <f t="shared" ca="1" si="51"/>
        <v>#VALUE!</v>
      </c>
      <c r="W99" s="139" t="e">
        <f t="shared" ca="1" si="51"/>
        <v>#VALUE!</v>
      </c>
      <c r="X99" s="139" t="e">
        <f t="shared" ca="1" si="51"/>
        <v>#VALUE!</v>
      </c>
      <c r="Y99" s="139" t="e">
        <f t="shared" ca="1" si="51"/>
        <v>#VALUE!</v>
      </c>
      <c r="Z99" s="139" t="e">
        <f t="shared" ca="1" si="51"/>
        <v>#VALUE!</v>
      </c>
      <c r="AA99" s="139" t="e">
        <f t="shared" ca="1" si="51"/>
        <v>#VALUE!</v>
      </c>
      <c r="AB99" s="139" t="e">
        <f t="shared" ca="1" si="51"/>
        <v>#VALUE!</v>
      </c>
      <c r="AC99" s="139" t="e">
        <f t="shared" ca="1" si="51"/>
        <v>#VALUE!</v>
      </c>
      <c r="AD99" s="140" t="e">
        <f t="shared" ca="1" si="51"/>
        <v>#VALUE!</v>
      </c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46"/>
      <c r="CE99" s="32"/>
    </row>
    <row r="100" spans="1:83" x14ac:dyDescent="0.2">
      <c r="A100" s="32"/>
      <c r="B100" s="42"/>
      <c r="C100" s="43"/>
      <c r="D100" s="47" t="str">
        <f>$D$27</f>
        <v>Select Project Type Above</v>
      </c>
      <c r="E100" s="149" t="e">
        <f t="shared" ca="1" si="47"/>
        <v>#REF!</v>
      </c>
      <c r="F100" s="137" t="str">
        <f t="shared" ca="1" si="48"/>
        <v/>
      </c>
      <c r="G100" s="138" t="e">
        <f t="shared" ref="G100:AD100" ca="1" si="52">$F$100*E56</f>
        <v>#VALUE!</v>
      </c>
      <c r="H100" s="139" t="e">
        <f t="shared" ca="1" si="52"/>
        <v>#VALUE!</v>
      </c>
      <c r="I100" s="139" t="e">
        <f t="shared" ca="1" si="52"/>
        <v>#VALUE!</v>
      </c>
      <c r="J100" s="139" t="e">
        <f t="shared" ca="1" si="52"/>
        <v>#VALUE!</v>
      </c>
      <c r="K100" s="139" t="e">
        <f t="shared" ca="1" si="52"/>
        <v>#VALUE!</v>
      </c>
      <c r="L100" s="139" t="e">
        <f t="shared" ca="1" si="52"/>
        <v>#VALUE!</v>
      </c>
      <c r="M100" s="139" t="e">
        <f t="shared" ca="1" si="52"/>
        <v>#VALUE!</v>
      </c>
      <c r="N100" s="139" t="e">
        <f t="shared" ca="1" si="52"/>
        <v>#VALUE!</v>
      </c>
      <c r="O100" s="139" t="e">
        <f t="shared" ca="1" si="52"/>
        <v>#VALUE!</v>
      </c>
      <c r="P100" s="139" t="e">
        <f t="shared" ca="1" si="52"/>
        <v>#VALUE!</v>
      </c>
      <c r="Q100" s="139" t="e">
        <f t="shared" ca="1" si="52"/>
        <v>#VALUE!</v>
      </c>
      <c r="R100" s="139" t="e">
        <f t="shared" ca="1" si="52"/>
        <v>#VALUE!</v>
      </c>
      <c r="S100" s="139" t="e">
        <f t="shared" ca="1" si="52"/>
        <v>#VALUE!</v>
      </c>
      <c r="T100" s="139" t="e">
        <f t="shared" ca="1" si="52"/>
        <v>#VALUE!</v>
      </c>
      <c r="U100" s="139" t="e">
        <f t="shared" ca="1" si="52"/>
        <v>#VALUE!</v>
      </c>
      <c r="V100" s="139" t="e">
        <f t="shared" ca="1" si="52"/>
        <v>#VALUE!</v>
      </c>
      <c r="W100" s="139" t="e">
        <f t="shared" ca="1" si="52"/>
        <v>#VALUE!</v>
      </c>
      <c r="X100" s="139" t="e">
        <f t="shared" ca="1" si="52"/>
        <v>#VALUE!</v>
      </c>
      <c r="Y100" s="139" t="e">
        <f t="shared" ca="1" si="52"/>
        <v>#VALUE!</v>
      </c>
      <c r="Z100" s="139" t="e">
        <f t="shared" ca="1" si="52"/>
        <v>#VALUE!</v>
      </c>
      <c r="AA100" s="139" t="e">
        <f t="shared" ca="1" si="52"/>
        <v>#VALUE!</v>
      </c>
      <c r="AB100" s="139" t="e">
        <f t="shared" ca="1" si="52"/>
        <v>#VALUE!</v>
      </c>
      <c r="AC100" s="139" t="e">
        <f t="shared" ca="1" si="52"/>
        <v>#VALUE!</v>
      </c>
      <c r="AD100" s="140" t="e">
        <f t="shared" ca="1" si="52"/>
        <v>#VALUE!</v>
      </c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46"/>
      <c r="CE100" s="32"/>
    </row>
    <row r="101" spans="1:83" x14ac:dyDescent="0.2">
      <c r="A101" s="32"/>
      <c r="B101" s="42"/>
      <c r="C101" s="43"/>
      <c r="D101" s="47" t="str">
        <f>$D$28</f>
        <v>Select Project Type Above</v>
      </c>
      <c r="E101" s="151" t="e">
        <f t="shared" ca="1" si="47"/>
        <v>#REF!</v>
      </c>
      <c r="F101" s="137" t="str">
        <f t="shared" ca="1" si="48"/>
        <v/>
      </c>
      <c r="G101" s="138" t="e">
        <f t="shared" ref="G101:AD101" ca="1" si="53">$F$101*E57</f>
        <v>#VALUE!</v>
      </c>
      <c r="H101" s="139" t="e">
        <f t="shared" ca="1" si="53"/>
        <v>#VALUE!</v>
      </c>
      <c r="I101" s="139" t="e">
        <f t="shared" ca="1" si="53"/>
        <v>#VALUE!</v>
      </c>
      <c r="J101" s="139" t="e">
        <f t="shared" ca="1" si="53"/>
        <v>#VALUE!</v>
      </c>
      <c r="K101" s="139" t="e">
        <f t="shared" ca="1" si="53"/>
        <v>#VALUE!</v>
      </c>
      <c r="L101" s="139" t="e">
        <f t="shared" ca="1" si="53"/>
        <v>#VALUE!</v>
      </c>
      <c r="M101" s="139" t="e">
        <f t="shared" ca="1" si="53"/>
        <v>#VALUE!</v>
      </c>
      <c r="N101" s="139" t="e">
        <f t="shared" ca="1" si="53"/>
        <v>#VALUE!</v>
      </c>
      <c r="O101" s="139" t="e">
        <f t="shared" ca="1" si="53"/>
        <v>#VALUE!</v>
      </c>
      <c r="P101" s="139" t="e">
        <f t="shared" ca="1" si="53"/>
        <v>#VALUE!</v>
      </c>
      <c r="Q101" s="139" t="e">
        <f t="shared" ca="1" si="53"/>
        <v>#VALUE!</v>
      </c>
      <c r="R101" s="139" t="e">
        <f t="shared" ca="1" si="53"/>
        <v>#VALUE!</v>
      </c>
      <c r="S101" s="139" t="e">
        <f t="shared" ca="1" si="53"/>
        <v>#VALUE!</v>
      </c>
      <c r="T101" s="139" t="e">
        <f t="shared" ca="1" si="53"/>
        <v>#VALUE!</v>
      </c>
      <c r="U101" s="139" t="e">
        <f t="shared" ca="1" si="53"/>
        <v>#VALUE!</v>
      </c>
      <c r="V101" s="139" t="e">
        <f t="shared" ca="1" si="53"/>
        <v>#VALUE!</v>
      </c>
      <c r="W101" s="139" t="e">
        <f t="shared" ca="1" si="53"/>
        <v>#VALUE!</v>
      </c>
      <c r="X101" s="139" t="e">
        <f t="shared" ca="1" si="53"/>
        <v>#VALUE!</v>
      </c>
      <c r="Y101" s="139" t="e">
        <f t="shared" ca="1" si="53"/>
        <v>#VALUE!</v>
      </c>
      <c r="Z101" s="139" t="e">
        <f t="shared" ca="1" si="53"/>
        <v>#VALUE!</v>
      </c>
      <c r="AA101" s="139" t="e">
        <f t="shared" ca="1" si="53"/>
        <v>#VALUE!</v>
      </c>
      <c r="AB101" s="139" t="e">
        <f t="shared" ca="1" si="53"/>
        <v>#VALUE!</v>
      </c>
      <c r="AC101" s="139" t="e">
        <f t="shared" ca="1" si="53"/>
        <v>#VALUE!</v>
      </c>
      <c r="AD101" s="140" t="e">
        <f t="shared" ca="1" si="53"/>
        <v>#VALUE!</v>
      </c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46"/>
      <c r="CE101" s="32"/>
    </row>
    <row r="102" spans="1:83" ht="15" thickBot="1" x14ac:dyDescent="0.25">
      <c r="A102" s="32"/>
      <c r="B102" s="42"/>
      <c r="C102" s="43"/>
      <c r="D102" s="50" t="str">
        <f>$D$29</f>
        <v>Select Project Type Above</v>
      </c>
      <c r="E102" s="152" t="e">
        <f t="shared" ca="1" si="47"/>
        <v>#REF!</v>
      </c>
      <c r="F102" s="153" t="str">
        <f t="shared" ca="1" si="48"/>
        <v/>
      </c>
      <c r="G102" s="154" t="e">
        <f t="shared" ref="G102:AD102" ca="1" si="54">$F$102*E58</f>
        <v>#VALUE!</v>
      </c>
      <c r="H102" s="155" t="e">
        <f t="shared" ca="1" si="54"/>
        <v>#VALUE!</v>
      </c>
      <c r="I102" s="155" t="e">
        <f t="shared" ca="1" si="54"/>
        <v>#VALUE!</v>
      </c>
      <c r="J102" s="155" t="e">
        <f t="shared" ca="1" si="54"/>
        <v>#VALUE!</v>
      </c>
      <c r="K102" s="155" t="e">
        <f t="shared" ca="1" si="54"/>
        <v>#VALUE!</v>
      </c>
      <c r="L102" s="155" t="e">
        <f t="shared" ca="1" si="54"/>
        <v>#VALUE!</v>
      </c>
      <c r="M102" s="155" t="e">
        <f t="shared" ca="1" si="54"/>
        <v>#VALUE!</v>
      </c>
      <c r="N102" s="155" t="e">
        <f t="shared" ca="1" si="54"/>
        <v>#VALUE!</v>
      </c>
      <c r="O102" s="155" t="e">
        <f t="shared" ca="1" si="54"/>
        <v>#VALUE!</v>
      </c>
      <c r="P102" s="155" t="e">
        <f t="shared" ca="1" si="54"/>
        <v>#VALUE!</v>
      </c>
      <c r="Q102" s="155" t="e">
        <f t="shared" ca="1" si="54"/>
        <v>#VALUE!</v>
      </c>
      <c r="R102" s="155" t="e">
        <f t="shared" ca="1" si="54"/>
        <v>#VALUE!</v>
      </c>
      <c r="S102" s="155" t="e">
        <f t="shared" ca="1" si="54"/>
        <v>#VALUE!</v>
      </c>
      <c r="T102" s="155" t="e">
        <f t="shared" ca="1" si="54"/>
        <v>#VALUE!</v>
      </c>
      <c r="U102" s="155" t="e">
        <f t="shared" ca="1" si="54"/>
        <v>#VALUE!</v>
      </c>
      <c r="V102" s="155" t="e">
        <f t="shared" ca="1" si="54"/>
        <v>#VALUE!</v>
      </c>
      <c r="W102" s="155" t="e">
        <f t="shared" ca="1" si="54"/>
        <v>#VALUE!</v>
      </c>
      <c r="X102" s="155" t="e">
        <f t="shared" ca="1" si="54"/>
        <v>#VALUE!</v>
      </c>
      <c r="Y102" s="155" t="e">
        <f t="shared" ca="1" si="54"/>
        <v>#VALUE!</v>
      </c>
      <c r="Z102" s="155" t="e">
        <f t="shared" ca="1" si="54"/>
        <v>#VALUE!</v>
      </c>
      <c r="AA102" s="155" t="e">
        <f t="shared" ca="1" si="54"/>
        <v>#VALUE!</v>
      </c>
      <c r="AB102" s="155" t="e">
        <f t="shared" ca="1" si="54"/>
        <v>#VALUE!</v>
      </c>
      <c r="AC102" s="155" t="e">
        <f t="shared" ca="1" si="54"/>
        <v>#VALUE!</v>
      </c>
      <c r="AD102" s="156" t="e">
        <f t="shared" ca="1" si="54"/>
        <v>#VALUE!</v>
      </c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46"/>
      <c r="CE102" s="32"/>
    </row>
    <row r="103" spans="1:83" hidden="1" x14ac:dyDescent="0.2">
      <c r="A103" s="32"/>
      <c r="B103" s="42"/>
      <c r="C103" s="43"/>
      <c r="D103" s="18"/>
      <c r="E103" s="105"/>
      <c r="F103" s="18"/>
      <c r="G103" s="18"/>
      <c r="H103" s="106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46"/>
      <c r="CE103" s="32"/>
    </row>
    <row r="104" spans="1:83" s="119" customFormat="1" ht="15" hidden="1" x14ac:dyDescent="0.25">
      <c r="A104" s="32"/>
      <c r="B104" s="34" t="s">
        <v>62</v>
      </c>
      <c r="C104" s="3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7"/>
      <c r="CE104" s="32"/>
    </row>
    <row r="105" spans="1:83" s="119" customFormat="1" ht="15" hidden="1" x14ac:dyDescent="0.25">
      <c r="A105" s="32"/>
      <c r="B105" s="157"/>
      <c r="C105" s="158"/>
      <c r="D105" s="18" t="s">
        <v>67</v>
      </c>
      <c r="E105" s="17" t="s">
        <v>63</v>
      </c>
      <c r="F105" s="17" t="s">
        <v>64</v>
      </c>
      <c r="G105" s="17" t="s">
        <v>65</v>
      </c>
      <c r="H105" s="17" t="s">
        <v>66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46"/>
      <c r="CE105" s="32"/>
    </row>
    <row r="106" spans="1:83" s="119" customFormat="1" ht="15" hidden="1" x14ac:dyDescent="0.25">
      <c r="A106" s="32"/>
      <c r="B106" s="157"/>
      <c r="C106" s="158"/>
      <c r="D106" s="18" t="s">
        <v>68</v>
      </c>
      <c r="E106" s="18" t="s">
        <v>71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46"/>
      <c r="CE106" s="32"/>
    </row>
    <row r="107" spans="1:83" s="119" customFormat="1" ht="15" hidden="1" x14ac:dyDescent="0.25">
      <c r="A107" s="32"/>
      <c r="B107" s="157"/>
      <c r="C107" s="158"/>
      <c r="D107" s="18" t="s">
        <v>1</v>
      </c>
      <c r="E107" s="159" t="s">
        <v>78</v>
      </c>
      <c r="F107" s="18" t="s">
        <v>123</v>
      </c>
      <c r="G107" s="18" t="s">
        <v>72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46"/>
      <c r="CE107" s="32"/>
    </row>
    <row r="108" spans="1:83" s="119" customFormat="1" ht="15" hidden="1" x14ac:dyDescent="0.25">
      <c r="A108" s="32"/>
      <c r="B108" s="157"/>
      <c r="C108" s="17"/>
      <c r="D108" s="18" t="s">
        <v>69</v>
      </c>
      <c r="E108" s="18" t="s">
        <v>61</v>
      </c>
      <c r="F108" s="18" t="s">
        <v>73</v>
      </c>
      <c r="G108" s="18" t="s">
        <v>75</v>
      </c>
      <c r="H108" s="18" t="s">
        <v>76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46"/>
      <c r="CE108" s="32"/>
    </row>
    <row r="109" spans="1:83" s="119" customFormat="1" ht="15" hidden="1" x14ac:dyDescent="0.25">
      <c r="A109" s="32"/>
      <c r="B109" s="157"/>
      <c r="C109" s="158"/>
      <c r="D109" s="18" t="s">
        <v>70</v>
      </c>
      <c r="E109" s="18" t="str">
        <f ca="1">"Number of vehicles in peak month ("&amp;TEXT(OFFSET($H$32,-1,MATCH(MAX($I$39:$CB$39),$I$39:$CB$39,0)),"mmm-yyyy")&amp;")"</f>
        <v>Number of vehicles in peak month (Jan-1900)</v>
      </c>
      <c r="F109" s="18" t="s">
        <v>74</v>
      </c>
      <c r="G109" s="18" t="s">
        <v>77</v>
      </c>
      <c r="H109" s="18" t="s">
        <v>82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46"/>
      <c r="CE109" s="32"/>
    </row>
    <row r="110" spans="1:83" s="119" customFormat="1" ht="15" hidden="1" x14ac:dyDescent="0.25">
      <c r="A110" s="32"/>
      <c r="B110" s="157"/>
      <c r="C110" s="15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46"/>
      <c r="CE110" s="32"/>
    </row>
    <row r="111" spans="1:83" s="38" customFormat="1" ht="15.75" hidden="1" thickBot="1" x14ac:dyDescent="0.3">
      <c r="A111" s="32"/>
      <c r="B111" s="157"/>
      <c r="C111" s="17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46"/>
      <c r="CE111" s="32"/>
    </row>
    <row r="112" spans="1:83" s="38" customFormat="1" ht="15.75" hidden="1" thickBot="1" x14ac:dyDescent="0.3">
      <c r="A112" s="32"/>
      <c r="B112" s="157"/>
      <c r="C112" s="158"/>
      <c r="D112" s="160" t="s">
        <v>122</v>
      </c>
      <c r="E112" s="161" t="s">
        <v>25</v>
      </c>
      <c r="F112" s="162" t="s">
        <v>26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46"/>
      <c r="CE112" s="32"/>
    </row>
    <row r="113" spans="1:83" s="38" customFormat="1" ht="15" hidden="1" x14ac:dyDescent="0.25">
      <c r="A113" s="32"/>
      <c r="B113" s="157"/>
      <c r="C113" s="158"/>
      <c r="D113" s="44" t="str">
        <f>$D$24</f>
        <v>Select Project Type Above</v>
      </c>
      <c r="E113" s="163">
        <f t="shared" ref="E113:F118" si="55">E24</f>
        <v>0</v>
      </c>
      <c r="F113" s="164">
        <f t="shared" si="55"/>
        <v>0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46"/>
      <c r="CE113" s="32"/>
    </row>
    <row r="114" spans="1:83" s="38" customFormat="1" ht="15" hidden="1" x14ac:dyDescent="0.25">
      <c r="A114" s="32"/>
      <c r="B114" s="157"/>
      <c r="C114" s="158"/>
      <c r="D114" s="56" t="str">
        <f>$D$25</f>
        <v>Select Project Type Above</v>
      </c>
      <c r="E114" s="163">
        <f t="shared" si="55"/>
        <v>0</v>
      </c>
      <c r="F114" s="164">
        <f t="shared" si="55"/>
        <v>0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7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46"/>
      <c r="CE114" s="32"/>
    </row>
    <row r="115" spans="1:83" s="38" customFormat="1" ht="15" hidden="1" x14ac:dyDescent="0.25">
      <c r="A115" s="32"/>
      <c r="B115" s="157"/>
      <c r="C115" s="158"/>
      <c r="D115" s="47" t="str">
        <f>$D$26</f>
        <v>Select Project Type Above</v>
      </c>
      <c r="E115" s="165">
        <f t="shared" si="55"/>
        <v>0</v>
      </c>
      <c r="F115" s="166">
        <f t="shared" si="55"/>
        <v>0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46"/>
      <c r="CE115" s="32"/>
    </row>
    <row r="116" spans="1:83" s="38" customFormat="1" ht="15" hidden="1" x14ac:dyDescent="0.25">
      <c r="A116" s="32"/>
      <c r="B116" s="157"/>
      <c r="C116" s="158"/>
      <c r="D116" s="47" t="str">
        <f>$D$27</f>
        <v>Select Project Type Above</v>
      </c>
      <c r="E116" s="165">
        <f t="shared" si="55"/>
        <v>0</v>
      </c>
      <c r="F116" s="166">
        <f t="shared" si="55"/>
        <v>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46"/>
      <c r="CE116" s="32"/>
    </row>
    <row r="117" spans="1:83" s="38" customFormat="1" ht="15" hidden="1" x14ac:dyDescent="0.25">
      <c r="A117" s="32"/>
      <c r="B117" s="157"/>
      <c r="C117" s="158"/>
      <c r="D117" s="47" t="str">
        <f>$D$28</f>
        <v>Select Project Type Above</v>
      </c>
      <c r="E117" s="165">
        <f t="shared" si="55"/>
        <v>0</v>
      </c>
      <c r="F117" s="166">
        <f t="shared" si="55"/>
        <v>0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46"/>
      <c r="CE117" s="32"/>
    </row>
    <row r="118" spans="1:83" s="38" customFormat="1" ht="15.75" hidden="1" thickBot="1" x14ac:dyDescent="0.3">
      <c r="A118" s="32"/>
      <c r="B118" s="157"/>
      <c r="C118" s="158"/>
      <c r="D118" s="50" t="str">
        <f>$D$29</f>
        <v>Select Project Type Above</v>
      </c>
      <c r="E118" s="167">
        <f t="shared" si="55"/>
        <v>0</v>
      </c>
      <c r="F118" s="168">
        <f t="shared" si="55"/>
        <v>0</v>
      </c>
      <c r="G118" s="169"/>
      <c r="H118" s="18"/>
      <c r="I118" s="1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46"/>
      <c r="CE118" s="32"/>
    </row>
    <row r="119" spans="1:83" s="38" customFormat="1" ht="15.75" hidden="1" thickBot="1" x14ac:dyDescent="0.3">
      <c r="A119" s="32"/>
      <c r="B119" s="157"/>
      <c r="C119" s="15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46"/>
      <c r="CE119" s="32"/>
    </row>
    <row r="120" spans="1:83" s="38" customFormat="1" ht="29.25" hidden="1" thickBot="1" x14ac:dyDescent="0.3">
      <c r="A120" s="32"/>
      <c r="B120" s="157"/>
      <c r="C120" s="158"/>
      <c r="D120" s="160" t="s">
        <v>122</v>
      </c>
      <c r="E120" s="161" t="s">
        <v>124</v>
      </c>
      <c r="F120" s="162" t="s">
        <v>28</v>
      </c>
      <c r="G120" s="162" t="s">
        <v>29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46"/>
      <c r="CE120" s="32"/>
    </row>
    <row r="121" spans="1:83" s="38" customFormat="1" ht="15" hidden="1" x14ac:dyDescent="0.25">
      <c r="A121" s="32"/>
      <c r="B121" s="157"/>
      <c r="C121" s="158"/>
      <c r="D121" s="56" t="str">
        <f>$D$24</f>
        <v>Select Project Type Above</v>
      </c>
      <c r="E121" s="163" t="str">
        <f t="shared" ref="E121:E126" si="56">"Q"&amp;ROUNDUP(MONTH($E24)/3,0)&amp;" "&amp;YEAR($E24)&amp;" - Q"&amp;ROUNDUP(MONTH($F24)/3,0)&amp;" "&amp;YEAR($F24)</f>
        <v>Q1 1900 - Q1 1900</v>
      </c>
      <c r="F121" s="170">
        <f t="shared" ref="F121:F127" si="57">MAX($I33:$CB33)</f>
        <v>0</v>
      </c>
      <c r="G121" s="170" t="e">
        <f t="shared" ref="G121:G127" si="58">F121/Days</f>
        <v>#DIV/0!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46"/>
      <c r="CE121" s="32"/>
    </row>
    <row r="122" spans="1:83" s="38" customFormat="1" ht="15" hidden="1" x14ac:dyDescent="0.25">
      <c r="A122" s="32"/>
      <c r="B122" s="157"/>
      <c r="C122" s="158"/>
      <c r="D122" s="56" t="str">
        <f>$D$25</f>
        <v>Select Project Type Above</v>
      </c>
      <c r="E122" s="163" t="str">
        <f t="shared" si="56"/>
        <v>Q1 1900 - Q1 1900</v>
      </c>
      <c r="F122" s="170">
        <f t="shared" si="57"/>
        <v>0</v>
      </c>
      <c r="G122" s="170" t="e">
        <f t="shared" si="58"/>
        <v>#DIV/0!</v>
      </c>
      <c r="H122" s="18"/>
      <c r="I122" s="18"/>
      <c r="J122" s="18"/>
      <c r="K122" s="169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46"/>
      <c r="CE122" s="32"/>
    </row>
    <row r="123" spans="1:83" s="38" customFormat="1" ht="15" hidden="1" x14ac:dyDescent="0.25">
      <c r="A123" s="32"/>
      <c r="B123" s="157"/>
      <c r="C123" s="158"/>
      <c r="D123" s="47" t="str">
        <f>$D$26</f>
        <v>Select Project Type Above</v>
      </c>
      <c r="E123" s="163" t="str">
        <f t="shared" si="56"/>
        <v>Q1 1900 - Q1 1900</v>
      </c>
      <c r="F123" s="171">
        <f t="shared" si="57"/>
        <v>0</v>
      </c>
      <c r="G123" s="171" t="e">
        <f t="shared" si="58"/>
        <v>#DIV/0!</v>
      </c>
      <c r="H123" s="18"/>
      <c r="I123" s="18"/>
      <c r="J123" s="169"/>
      <c r="K123" s="169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46"/>
      <c r="CE123" s="32"/>
    </row>
    <row r="124" spans="1:83" hidden="1" x14ac:dyDescent="0.2">
      <c r="A124" s="32"/>
      <c r="B124" s="42"/>
      <c r="C124" s="43"/>
      <c r="D124" s="47" t="str">
        <f>$D$27</f>
        <v>Select Project Type Above</v>
      </c>
      <c r="E124" s="163" t="str">
        <f t="shared" si="56"/>
        <v>Q1 1900 - Q1 1900</v>
      </c>
      <c r="F124" s="171">
        <f t="shared" si="57"/>
        <v>0</v>
      </c>
      <c r="G124" s="171" t="e">
        <f t="shared" si="58"/>
        <v>#DIV/0!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46"/>
      <c r="CE124" s="32"/>
    </row>
    <row r="125" spans="1:83" hidden="1" x14ac:dyDescent="0.2">
      <c r="A125" s="32"/>
      <c r="B125" s="42"/>
      <c r="C125" s="43"/>
      <c r="D125" s="47" t="str">
        <f>$D$28</f>
        <v>Select Project Type Above</v>
      </c>
      <c r="E125" s="163" t="str">
        <f t="shared" si="56"/>
        <v>Q1 1900 - Q1 1900</v>
      </c>
      <c r="F125" s="171">
        <f t="shared" si="57"/>
        <v>0</v>
      </c>
      <c r="G125" s="171" t="e">
        <f t="shared" si="58"/>
        <v>#DIV/0!</v>
      </c>
      <c r="H125" s="18"/>
      <c r="I125" s="18"/>
      <c r="J125" s="169"/>
      <c r="K125" s="172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46"/>
      <c r="CE125" s="32"/>
    </row>
    <row r="126" spans="1:83" hidden="1" x14ac:dyDescent="0.2">
      <c r="A126" s="32"/>
      <c r="B126" s="42"/>
      <c r="C126" s="43"/>
      <c r="D126" s="122" t="str">
        <f>$D$29</f>
        <v>Select Project Type Above</v>
      </c>
      <c r="E126" s="173" t="str">
        <f t="shared" si="56"/>
        <v>Q1 1900 - Q1 1900</v>
      </c>
      <c r="F126" s="174">
        <f t="shared" si="57"/>
        <v>0</v>
      </c>
      <c r="G126" s="174" t="e">
        <f t="shared" si="58"/>
        <v>#DIV/0!</v>
      </c>
      <c r="H126" s="18"/>
      <c r="I126" s="18"/>
      <c r="J126" s="169"/>
      <c r="K126" s="172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46"/>
      <c r="CE126" s="32"/>
    </row>
    <row r="127" spans="1:83" ht="15" hidden="1" thickBot="1" x14ac:dyDescent="0.25">
      <c r="A127" s="32"/>
      <c r="B127" s="42"/>
      <c r="C127" s="43"/>
      <c r="D127" s="175" t="s">
        <v>35</v>
      </c>
      <c r="E127" s="176" t="e">
        <f>"Q"&amp;ROUNDUP(MONTH((EDATE(I31,((MATCH(F127,I39:CB39,0))-1))))/3,0)&amp;" "&amp;YEAR((EDATE(I31,((MATCH(F127,I39:CB39,0))-1))))&amp;" - Q"&amp;ROUNDUP(MONTH(EDATE(((EDATE(I31,((MATCH(F127,I39:CB39,0))-1)))-1),COUNTIF(I39:CB39,F127)))/3,0)&amp;" "&amp;YEAR(EDATE(((EDATE(I31,((MATCH(F127,I39:CB39,0))-1)))-1),COUNTIF(I39:CB39,F127)))</f>
        <v>#NUM!</v>
      </c>
      <c r="F127" s="177">
        <f t="shared" si="57"/>
        <v>0</v>
      </c>
      <c r="G127" s="177" t="e">
        <f t="shared" si="58"/>
        <v>#DIV/0!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46"/>
      <c r="CE127" s="32"/>
    </row>
    <row r="128" spans="1:83" ht="15" hidden="1" thickBot="1" x14ac:dyDescent="0.25">
      <c r="A128" s="32"/>
      <c r="B128" s="42"/>
      <c r="C128" s="43"/>
      <c r="D128" s="18"/>
      <c r="E128" s="178"/>
      <c r="F128" s="107"/>
      <c r="G128" s="10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46"/>
      <c r="CE128" s="32"/>
    </row>
    <row r="129" spans="1:83" ht="29.25" hidden="1" thickBot="1" x14ac:dyDescent="0.25">
      <c r="A129" s="32"/>
      <c r="B129" s="42"/>
      <c r="C129" s="43"/>
      <c r="D129" s="160" t="s">
        <v>122</v>
      </c>
      <c r="E129" s="161" t="s">
        <v>124</v>
      </c>
      <c r="F129" s="162" t="s">
        <v>28</v>
      </c>
      <c r="G129" s="162" t="s">
        <v>29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46"/>
      <c r="CE129" s="32"/>
    </row>
    <row r="130" spans="1:83" hidden="1" x14ac:dyDescent="0.2">
      <c r="A130" s="32"/>
      <c r="B130" s="42"/>
      <c r="C130" s="43"/>
      <c r="D130" s="44" t="str">
        <f>$D$24</f>
        <v>Select Project Type Above</v>
      </c>
      <c r="E130" s="179" t="str">
        <f t="shared" ref="E130:E135" si="59">"Q"&amp;ROUNDUP(MONTH($E33)/3,0)&amp;" "&amp;YEAR($E33)&amp;" - Q"&amp;ROUNDUP(MONTH($F33)/3,0)&amp;" "&amp;YEAR($F33)</f>
        <v>Q1 1900 - Q1 1900</v>
      </c>
      <c r="F130" s="180" t="e">
        <f t="shared" ref="F130:F135" ca="1" si="60">H75</f>
        <v>#REF!</v>
      </c>
      <c r="G130" s="180" t="e">
        <f t="shared" ref="G130:G135" ca="1" si="61">F130/Days</f>
        <v>#REF!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46"/>
      <c r="CE130" s="32"/>
    </row>
    <row r="131" spans="1:83" hidden="1" x14ac:dyDescent="0.2">
      <c r="A131" s="32"/>
      <c r="B131" s="42"/>
      <c r="C131" s="43"/>
      <c r="D131" s="56" t="str">
        <f>$D$25</f>
        <v>Select Project Type Above</v>
      </c>
      <c r="E131" s="163" t="str">
        <f t="shared" si="59"/>
        <v>Q1 1900 - Q1 1900</v>
      </c>
      <c r="F131" s="170" t="e">
        <f t="shared" ca="1" si="60"/>
        <v>#REF!</v>
      </c>
      <c r="G131" s="170" t="e">
        <f t="shared" ca="1" si="61"/>
        <v>#REF!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46"/>
      <c r="CE131" s="32"/>
    </row>
    <row r="132" spans="1:83" hidden="1" x14ac:dyDescent="0.2">
      <c r="A132" s="32"/>
      <c r="B132" s="42"/>
      <c r="C132" s="43"/>
      <c r="D132" s="47" t="str">
        <f>$D$26</f>
        <v>Select Project Type Above</v>
      </c>
      <c r="E132" s="163" t="str">
        <f t="shared" si="59"/>
        <v>Q1 1900 - Q1 1900</v>
      </c>
      <c r="F132" s="170" t="e">
        <f t="shared" ca="1" si="60"/>
        <v>#REF!</v>
      </c>
      <c r="G132" s="171" t="e">
        <f t="shared" ca="1" si="61"/>
        <v>#REF!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46"/>
      <c r="CE132" s="32"/>
    </row>
    <row r="133" spans="1:83" hidden="1" x14ac:dyDescent="0.2">
      <c r="A133" s="32"/>
      <c r="B133" s="42"/>
      <c r="C133" s="43"/>
      <c r="D133" s="47" t="str">
        <f>$D$27</f>
        <v>Select Project Type Above</v>
      </c>
      <c r="E133" s="163" t="str">
        <f t="shared" si="59"/>
        <v>Q1 1900 - Q1 1900</v>
      </c>
      <c r="F133" s="170" t="e">
        <f t="shared" ca="1" si="60"/>
        <v>#REF!</v>
      </c>
      <c r="G133" s="171" t="e">
        <f t="shared" ca="1" si="61"/>
        <v>#REF!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46"/>
      <c r="CE133" s="32"/>
    </row>
    <row r="134" spans="1:83" hidden="1" x14ac:dyDescent="0.2">
      <c r="A134" s="32"/>
      <c r="B134" s="42"/>
      <c r="C134" s="43"/>
      <c r="D134" s="47" t="str">
        <f>$D$28</f>
        <v>Select Project Type Above</v>
      </c>
      <c r="E134" s="163" t="str">
        <f t="shared" si="59"/>
        <v>Q1 1900 - Q1 1900</v>
      </c>
      <c r="F134" s="170" t="e">
        <f t="shared" ca="1" si="60"/>
        <v>#REF!</v>
      </c>
      <c r="G134" s="171" t="e">
        <f t="shared" ca="1" si="61"/>
        <v>#REF!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46"/>
      <c r="CE134" s="32"/>
    </row>
    <row r="135" spans="1:83" ht="15" hidden="1" thickBot="1" x14ac:dyDescent="0.25">
      <c r="A135" s="32"/>
      <c r="B135" s="42"/>
      <c r="C135" s="43"/>
      <c r="D135" s="50" t="str">
        <f>$D$29</f>
        <v>Select Project Type Above</v>
      </c>
      <c r="E135" s="181" t="str">
        <f t="shared" si="59"/>
        <v>Q1 1900 - Q1 1900</v>
      </c>
      <c r="F135" s="182" t="e">
        <f t="shared" ca="1" si="60"/>
        <v>#REF!</v>
      </c>
      <c r="G135" s="183" t="e">
        <f t="shared" ca="1" si="61"/>
        <v>#REF!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46"/>
      <c r="CE135" s="32"/>
    </row>
    <row r="136" spans="1:83" hidden="1" x14ac:dyDescent="0.2">
      <c r="A136" s="32"/>
      <c r="B136" s="42"/>
      <c r="C136" s="43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46"/>
      <c r="CE136" s="32"/>
    </row>
    <row r="137" spans="1:83" hidden="1" x14ac:dyDescent="0.2">
      <c r="A137" s="32"/>
      <c r="B137" s="42"/>
      <c r="C137" s="18"/>
      <c r="D137" s="9"/>
      <c r="E137" s="9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46"/>
      <c r="CE137" s="32"/>
    </row>
    <row r="138" spans="1:83" hidden="1" x14ac:dyDescent="0.2">
      <c r="A138" s="32"/>
      <c r="B138" s="42"/>
      <c r="C138" s="18"/>
      <c r="D138" s="9"/>
      <c r="E138" s="9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46"/>
      <c r="CE138" s="32"/>
    </row>
    <row r="139" spans="1:83" hidden="1" x14ac:dyDescent="0.2">
      <c r="A139" s="32"/>
      <c r="B139" s="42"/>
      <c r="C139" s="18"/>
      <c r="D139" s="9"/>
      <c r="E139" s="9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46"/>
      <c r="CE139" s="32"/>
    </row>
    <row r="140" spans="1:83" hidden="1" x14ac:dyDescent="0.2">
      <c r="A140" s="32"/>
      <c r="B140" s="42"/>
      <c r="C140" s="18"/>
      <c r="D140" s="9"/>
      <c r="E140" s="9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46"/>
      <c r="CE140" s="32"/>
    </row>
    <row r="141" spans="1:83" hidden="1" x14ac:dyDescent="0.2">
      <c r="A141" s="32"/>
      <c r="B141" s="42"/>
      <c r="C141" s="18"/>
      <c r="D141" s="9"/>
      <c r="E141" s="9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46"/>
      <c r="CE141" s="32"/>
    </row>
    <row r="142" spans="1:83" hidden="1" x14ac:dyDescent="0.2">
      <c r="A142" s="32"/>
      <c r="B142" s="42"/>
      <c r="C142" s="18"/>
      <c r="D142" s="9"/>
      <c r="E142" s="9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46"/>
      <c r="CE142" s="32"/>
    </row>
    <row r="143" spans="1:83" hidden="1" x14ac:dyDescent="0.2">
      <c r="A143" s="32"/>
      <c r="B143" s="42"/>
      <c r="C143" s="18"/>
      <c r="D143" s="9"/>
      <c r="E143" s="9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46"/>
      <c r="CE143" s="32"/>
    </row>
    <row r="144" spans="1:83" hidden="1" x14ac:dyDescent="0.2">
      <c r="A144" s="32"/>
      <c r="B144" s="42"/>
      <c r="C144" s="18"/>
      <c r="D144" s="9"/>
      <c r="E144" s="9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46"/>
      <c r="CE144" s="32"/>
    </row>
    <row r="145" spans="1:83" hidden="1" x14ac:dyDescent="0.2">
      <c r="A145" s="32"/>
      <c r="B145" s="42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46"/>
      <c r="CE145" s="32"/>
    </row>
    <row r="146" spans="1:83" hidden="1" x14ac:dyDescent="0.2">
      <c r="A146" s="32"/>
      <c r="B146" s="42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46"/>
      <c r="CE146" s="32"/>
    </row>
    <row r="147" spans="1:83" hidden="1" x14ac:dyDescent="0.2">
      <c r="A147" s="32"/>
      <c r="B147" s="4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46"/>
      <c r="CE147" s="32"/>
    </row>
    <row r="148" spans="1:83" hidden="1" x14ac:dyDescent="0.2">
      <c r="A148" s="32"/>
      <c r="B148" s="42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46"/>
      <c r="CE148" s="32"/>
    </row>
    <row r="149" spans="1:83" hidden="1" x14ac:dyDescent="0.2">
      <c r="A149" s="32"/>
      <c r="B149" s="4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46"/>
      <c r="CE149" s="32"/>
    </row>
    <row r="150" spans="1:83" hidden="1" x14ac:dyDescent="0.2">
      <c r="A150" s="32"/>
      <c r="B150" s="42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46"/>
      <c r="CE150" s="32"/>
    </row>
    <row r="151" spans="1:83" hidden="1" x14ac:dyDescent="0.2">
      <c r="A151" s="32"/>
      <c r="B151" s="4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46"/>
      <c r="CE151" s="32"/>
    </row>
    <row r="152" spans="1:83" hidden="1" x14ac:dyDescent="0.2">
      <c r="A152" s="32"/>
      <c r="B152" s="42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46"/>
      <c r="CE152" s="32"/>
    </row>
    <row r="153" spans="1:83" hidden="1" x14ac:dyDescent="0.2">
      <c r="A153" s="32"/>
      <c r="B153" s="42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46"/>
      <c r="CE153" s="32"/>
    </row>
    <row r="154" spans="1:83" hidden="1" x14ac:dyDescent="0.2">
      <c r="A154" s="32"/>
      <c r="B154" s="4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46"/>
      <c r="CE154" s="32"/>
    </row>
    <row r="155" spans="1:83" hidden="1" x14ac:dyDescent="0.2">
      <c r="A155" s="32"/>
      <c r="B155" s="42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46"/>
      <c r="CE155" s="32"/>
    </row>
    <row r="156" spans="1:83" hidden="1" x14ac:dyDescent="0.2">
      <c r="A156" s="32"/>
      <c r="B156" s="42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46"/>
      <c r="CE156" s="32"/>
    </row>
    <row r="157" spans="1:83" hidden="1" x14ac:dyDescent="0.2">
      <c r="A157" s="32"/>
      <c r="B157" s="42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46"/>
      <c r="CE157" s="32"/>
    </row>
    <row r="158" spans="1:83" hidden="1" x14ac:dyDescent="0.2">
      <c r="A158" s="32"/>
      <c r="B158" s="4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46"/>
      <c r="CE158" s="32"/>
    </row>
    <row r="159" spans="1:83" hidden="1" x14ac:dyDescent="0.2">
      <c r="A159" s="32"/>
      <c r="B159" s="4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46"/>
      <c r="CE159" s="32"/>
    </row>
    <row r="160" spans="1:83" hidden="1" x14ac:dyDescent="0.2">
      <c r="A160" s="32"/>
      <c r="B160" s="4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46"/>
      <c r="CE160" s="32"/>
    </row>
    <row r="161" spans="1:83" hidden="1" x14ac:dyDescent="0.2">
      <c r="A161" s="32"/>
      <c r="B161" s="4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46"/>
      <c r="CE161" s="32"/>
    </row>
    <row r="162" spans="1:83" hidden="1" x14ac:dyDescent="0.2">
      <c r="A162" s="32"/>
      <c r="B162" s="4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46"/>
      <c r="CE162" s="32"/>
    </row>
    <row r="163" spans="1:83" hidden="1" x14ac:dyDescent="0.2">
      <c r="A163" s="32"/>
      <c r="B163" s="4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46"/>
      <c r="CE163" s="32"/>
    </row>
    <row r="164" spans="1:83" hidden="1" x14ac:dyDescent="0.2">
      <c r="A164" s="32"/>
      <c r="B164" s="4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46"/>
      <c r="CE164" s="32"/>
    </row>
    <row r="165" spans="1:83" hidden="1" x14ac:dyDescent="0.2">
      <c r="A165" s="32"/>
      <c r="B165" s="42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46"/>
      <c r="CE165" s="32"/>
    </row>
    <row r="166" spans="1:83" hidden="1" x14ac:dyDescent="0.2">
      <c r="A166" s="32"/>
      <c r="B166" s="4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46"/>
      <c r="CE166" s="32"/>
    </row>
    <row r="167" spans="1:83" hidden="1" x14ac:dyDescent="0.2">
      <c r="A167" s="32"/>
      <c r="B167" s="42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46"/>
      <c r="CE167" s="32"/>
    </row>
    <row r="168" spans="1:83" hidden="1" x14ac:dyDescent="0.2">
      <c r="A168" s="32"/>
      <c r="B168" s="42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46"/>
      <c r="CE168" s="32"/>
    </row>
    <row r="169" spans="1:83" hidden="1" x14ac:dyDescent="0.2">
      <c r="A169" s="32"/>
      <c r="B169" s="42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46"/>
      <c r="CE169" s="32"/>
    </row>
    <row r="170" spans="1:83" hidden="1" x14ac:dyDescent="0.2">
      <c r="A170" s="32"/>
      <c r="B170" s="42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46"/>
      <c r="CE170" s="32"/>
    </row>
    <row r="171" spans="1:83" hidden="1" x14ac:dyDescent="0.2">
      <c r="A171" s="32"/>
      <c r="B171" s="4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46"/>
      <c r="CE171" s="32"/>
    </row>
    <row r="172" spans="1:83" hidden="1" x14ac:dyDescent="0.2">
      <c r="A172" s="32"/>
      <c r="B172" s="42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46"/>
      <c r="CE172" s="32"/>
    </row>
    <row r="173" spans="1:83" hidden="1" x14ac:dyDescent="0.2">
      <c r="A173" s="32"/>
      <c r="B173" s="42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46"/>
      <c r="CE173" s="32"/>
    </row>
    <row r="174" spans="1:83" hidden="1" x14ac:dyDescent="0.2">
      <c r="A174" s="32"/>
      <c r="B174" s="42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46"/>
      <c r="CE174" s="32"/>
    </row>
    <row r="175" spans="1:83" hidden="1" x14ac:dyDescent="0.2">
      <c r="A175" s="32"/>
      <c r="B175" s="42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46"/>
      <c r="CE175" s="32"/>
    </row>
    <row r="176" spans="1:83" hidden="1" x14ac:dyDescent="0.2">
      <c r="A176" s="32"/>
      <c r="B176" s="42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46"/>
      <c r="CE176" s="32"/>
    </row>
    <row r="177" spans="1:83" hidden="1" x14ac:dyDescent="0.2">
      <c r="A177" s="32"/>
      <c r="B177" s="42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46"/>
      <c r="CE177" s="32"/>
    </row>
    <row r="178" spans="1:83" hidden="1" x14ac:dyDescent="0.2">
      <c r="A178" s="32"/>
      <c r="B178" s="4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46"/>
      <c r="CE178" s="32"/>
    </row>
    <row r="179" spans="1:83" hidden="1" x14ac:dyDescent="0.2">
      <c r="A179" s="32"/>
      <c r="B179" s="4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46"/>
      <c r="CE179" s="32"/>
    </row>
    <row r="180" spans="1:83" hidden="1" x14ac:dyDescent="0.2">
      <c r="A180" s="32"/>
      <c r="B180" s="4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46"/>
      <c r="CE180" s="32"/>
    </row>
    <row r="181" spans="1:83" hidden="1" x14ac:dyDescent="0.2">
      <c r="A181" s="32"/>
      <c r="B181" s="4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46"/>
      <c r="CE181" s="32"/>
    </row>
    <row r="182" spans="1:83" hidden="1" x14ac:dyDescent="0.2">
      <c r="A182" s="32"/>
      <c r="B182" s="4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46"/>
      <c r="CE182" s="32"/>
    </row>
    <row r="183" spans="1:83" hidden="1" x14ac:dyDescent="0.2">
      <c r="A183" s="32"/>
      <c r="B183" s="4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46"/>
      <c r="CE183" s="32"/>
    </row>
    <row r="184" spans="1:83" hidden="1" x14ac:dyDescent="0.2">
      <c r="A184" s="32"/>
      <c r="B184" s="4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46"/>
      <c r="CE184" s="32"/>
    </row>
    <row r="185" spans="1:83" hidden="1" x14ac:dyDescent="0.2">
      <c r="A185" s="32"/>
      <c r="B185" s="4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46"/>
      <c r="CE185" s="32"/>
    </row>
    <row r="186" spans="1:83" hidden="1" x14ac:dyDescent="0.2">
      <c r="A186" s="32"/>
      <c r="B186" s="4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46"/>
      <c r="CE186" s="32"/>
    </row>
    <row r="187" spans="1:83" hidden="1" x14ac:dyDescent="0.2">
      <c r="A187" s="32"/>
      <c r="B187" s="4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46"/>
      <c r="CE187" s="32"/>
    </row>
    <row r="188" spans="1:83" hidden="1" x14ac:dyDescent="0.2">
      <c r="A188" s="32"/>
      <c r="B188" s="4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46"/>
      <c r="CE188" s="32"/>
    </row>
    <row r="189" spans="1:83" hidden="1" x14ac:dyDescent="0.2">
      <c r="A189" s="32"/>
      <c r="B189" s="4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46"/>
      <c r="CE189" s="32"/>
    </row>
    <row r="190" spans="1:83" hidden="1" x14ac:dyDescent="0.2">
      <c r="A190" s="32"/>
      <c r="B190" s="4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46"/>
      <c r="CE190" s="32"/>
    </row>
    <row r="191" spans="1:83" hidden="1" x14ac:dyDescent="0.2">
      <c r="A191" s="32"/>
      <c r="B191" s="4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46"/>
      <c r="CE191" s="32"/>
    </row>
    <row r="192" spans="1:83" hidden="1" x14ac:dyDescent="0.2">
      <c r="A192" s="32"/>
      <c r="B192" s="4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46"/>
      <c r="CE192" s="32"/>
    </row>
    <row r="193" spans="1:83" hidden="1" x14ac:dyDescent="0.2">
      <c r="A193" s="32"/>
      <c r="B193" s="4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46"/>
      <c r="CE193" s="32"/>
    </row>
    <row r="194" spans="1:83" hidden="1" x14ac:dyDescent="0.2">
      <c r="A194" s="32"/>
      <c r="B194" s="4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46"/>
      <c r="CE194" s="32"/>
    </row>
    <row r="195" spans="1:83" hidden="1" x14ac:dyDescent="0.2">
      <c r="A195" s="32"/>
      <c r="B195" s="4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46"/>
      <c r="CE195" s="32"/>
    </row>
    <row r="196" spans="1:83" hidden="1" x14ac:dyDescent="0.2">
      <c r="A196" s="32"/>
      <c r="B196" s="4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46"/>
      <c r="CE196" s="32"/>
    </row>
    <row r="197" spans="1:83" hidden="1" x14ac:dyDescent="0.2">
      <c r="A197" s="32"/>
      <c r="B197" s="4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46"/>
      <c r="CE197" s="32"/>
    </row>
    <row r="198" spans="1:83" hidden="1" x14ac:dyDescent="0.2">
      <c r="A198" s="32"/>
      <c r="B198" s="4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46"/>
      <c r="CE198" s="32"/>
    </row>
    <row r="199" spans="1:83" ht="14.45" customHeight="1" thickBot="1" x14ac:dyDescent="0.25">
      <c r="A199" s="32"/>
      <c r="B199" s="184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85"/>
      <c r="AV199" s="185"/>
      <c r="AW199" s="185"/>
      <c r="AX199" s="185"/>
      <c r="AY199" s="185"/>
      <c r="AZ199" s="185"/>
      <c r="BA199" s="185"/>
      <c r="BB199" s="185"/>
      <c r="BC199" s="185"/>
      <c r="BD199" s="185"/>
      <c r="BE199" s="185"/>
      <c r="BF199" s="185"/>
      <c r="BG199" s="185"/>
      <c r="BH199" s="185"/>
      <c r="BI199" s="185"/>
      <c r="BJ199" s="185"/>
      <c r="BK199" s="185"/>
      <c r="BL199" s="185"/>
      <c r="BM199" s="185"/>
      <c r="BN199" s="185"/>
      <c r="BO199" s="185"/>
      <c r="BP199" s="185"/>
      <c r="BQ199" s="185"/>
      <c r="BR199" s="185"/>
      <c r="BS199" s="185"/>
      <c r="BT199" s="185"/>
      <c r="BU199" s="185"/>
      <c r="BV199" s="185"/>
      <c r="BW199" s="185"/>
      <c r="BX199" s="185"/>
      <c r="BY199" s="185"/>
      <c r="BZ199" s="185"/>
      <c r="CA199" s="185"/>
      <c r="CB199" s="185"/>
      <c r="CC199" s="185"/>
      <c r="CD199" s="186"/>
      <c r="CE199" s="32"/>
    </row>
    <row r="200" spans="1:83" ht="12" customHeigh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</row>
    <row r="201" spans="1:83" hidden="1" x14ac:dyDescent="0.2"/>
    <row r="202" spans="1:83" hidden="1" x14ac:dyDescent="0.2"/>
    <row r="203" spans="1:83" hidden="1" x14ac:dyDescent="0.2"/>
    <row r="204" spans="1:83" hidden="1" x14ac:dyDescent="0.2"/>
    <row r="205" spans="1:83" hidden="1" x14ac:dyDescent="0.2"/>
    <row r="206" spans="1:83" hidden="1" x14ac:dyDescent="0.2"/>
    <row r="207" spans="1:83" hidden="1" x14ac:dyDescent="0.2"/>
    <row r="208" spans="1:83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</sheetData>
  <sheetProtection algorithmName="SHA-512" hashValue="td0VEdznkiqbhApkFvHqv++PKvnMBj++/56bFEtswO1vyUjDXYd2I90zxsxdATwCEhaKW3GIp0XZhLZkASLc+w==" saltValue="Nsb2nroU89Zim3FFz/Whyw==" spinCount="100000" sheet="1" objects="1" scenarios="1" selectLockedCells="1"/>
  <mergeCells count="87">
    <mergeCell ref="E51:AB51"/>
    <mergeCell ref="H26:I26"/>
    <mergeCell ref="H27:I27"/>
    <mergeCell ref="H25:I25"/>
    <mergeCell ref="D60:E61"/>
    <mergeCell ref="J60:P61"/>
    <mergeCell ref="AD95:AD96"/>
    <mergeCell ref="D51:D52"/>
    <mergeCell ref="Y95:Y96"/>
    <mergeCell ref="Z95:Z96"/>
    <mergeCell ref="AA95:AA96"/>
    <mergeCell ref="AB95:AB96"/>
    <mergeCell ref="AC95:AC96"/>
    <mergeCell ref="T95:T96"/>
    <mergeCell ref="U95:U96"/>
    <mergeCell ref="V95:V96"/>
    <mergeCell ref="W95:W96"/>
    <mergeCell ref="X95:X96"/>
    <mergeCell ref="O95:O96"/>
    <mergeCell ref="P95:P96"/>
    <mergeCell ref="Q95:Q96"/>
    <mergeCell ref="R95:R96"/>
    <mergeCell ref="G95:G96"/>
    <mergeCell ref="H95:H96"/>
    <mergeCell ref="I95:I96"/>
    <mergeCell ref="S95:S96"/>
    <mergeCell ref="J95:J96"/>
    <mergeCell ref="K95:K96"/>
    <mergeCell ref="L95:L96"/>
    <mergeCell ref="M95:M96"/>
    <mergeCell ref="N95:N96"/>
    <mergeCell ref="D22:D23"/>
    <mergeCell ref="E22:F22"/>
    <mergeCell ref="D3:D4"/>
    <mergeCell ref="D95:D96"/>
    <mergeCell ref="E95:F95"/>
    <mergeCell ref="E14:J14"/>
    <mergeCell ref="E15:J15"/>
    <mergeCell ref="D73:D74"/>
    <mergeCell ref="E73:H73"/>
    <mergeCell ref="H28:I28"/>
    <mergeCell ref="D63:D64"/>
    <mergeCell ref="E63:H63"/>
    <mergeCell ref="D42:D43"/>
    <mergeCell ref="E42:G42"/>
    <mergeCell ref="E31:H31"/>
    <mergeCell ref="D31:D32"/>
    <mergeCell ref="T85:T86"/>
    <mergeCell ref="S85:S86"/>
    <mergeCell ref="R85:R86"/>
    <mergeCell ref="B2:CD2"/>
    <mergeCell ref="R8:S8"/>
    <mergeCell ref="R9:S9"/>
    <mergeCell ref="H22:P23"/>
    <mergeCell ref="E6:J6"/>
    <mergeCell ref="E7:J7"/>
    <mergeCell ref="E8:J8"/>
    <mergeCell ref="E9:J9"/>
    <mergeCell ref="E10:J10"/>
    <mergeCell ref="E12:J12"/>
    <mergeCell ref="G22:G23"/>
    <mergeCell ref="E11:J11"/>
    <mergeCell ref="E13:J13"/>
    <mergeCell ref="Y85:Y86"/>
    <mergeCell ref="X85:X86"/>
    <mergeCell ref="W85:W86"/>
    <mergeCell ref="V85:V86"/>
    <mergeCell ref="U85:U86"/>
    <mergeCell ref="AD85:AD86"/>
    <mergeCell ref="AC85:AC86"/>
    <mergeCell ref="AB85:AB86"/>
    <mergeCell ref="AA85:AA86"/>
    <mergeCell ref="Z85:Z86"/>
    <mergeCell ref="Q85:Q86"/>
    <mergeCell ref="H85:H86"/>
    <mergeCell ref="I85:I86"/>
    <mergeCell ref="J85:J86"/>
    <mergeCell ref="K85:K86"/>
    <mergeCell ref="L85:L86"/>
    <mergeCell ref="D82:E83"/>
    <mergeCell ref="M85:M86"/>
    <mergeCell ref="N85:N86"/>
    <mergeCell ref="O85:O86"/>
    <mergeCell ref="P85:P86"/>
    <mergeCell ref="D85:D86"/>
    <mergeCell ref="E85:F85"/>
    <mergeCell ref="G85:G86"/>
  </mergeCells>
  <conditionalFormatting sqref="G33:G38">
    <cfRule type="cellIs" dxfId="5" priority="10" operator="lessThan">
      <formula>1</formula>
    </cfRule>
  </conditionalFormatting>
  <conditionalFormatting sqref="H33:H38">
    <cfRule type="cellIs" dxfId="4" priority="9" operator="lessThan">
      <formula>1</formula>
    </cfRule>
  </conditionalFormatting>
  <conditionalFormatting sqref="E18:O19">
    <cfRule type="expression" dxfId="3" priority="3">
      <formula>$E$12="Building"</formula>
    </cfRule>
    <cfRule type="expression" dxfId="2" priority="4">
      <formula>"$E$12=""Infrastructure"""</formula>
    </cfRule>
  </conditionalFormatting>
  <conditionalFormatting sqref="I33:CB38">
    <cfRule type="expression" dxfId="1" priority="2">
      <formula>AND((I$32&lt;=($H33+$G33-1)),(I$32&gt;=$H33))</formula>
    </cfRule>
  </conditionalFormatting>
  <conditionalFormatting sqref="N36:P36">
    <cfRule type="expression" dxfId="0" priority="13">
      <formula>AND((I$32&lt;=($H34+$G34-1)),(I$32&gt;=$H34))</formula>
    </cfRule>
  </conditionalFormatting>
  <dataValidations count="5">
    <dataValidation type="date" operator="greaterThan" allowBlank="1" showInputMessage="1" showErrorMessage="1" sqref="G39">
      <formula1>42736</formula1>
    </dataValidation>
    <dataValidation operator="equal" showInputMessage="1" showErrorMessage="1" sqref="E44:G44"/>
    <dataValidation type="list" allowBlank="1" showInputMessage="1" showErrorMessage="1" sqref="E12:J12">
      <formula1>$L$6:$M$6</formula1>
    </dataValidation>
    <dataValidation type="list" allowBlank="1" showInputMessage="1" showErrorMessage="1" sqref="E13:J13">
      <formula1>N6:N7</formula1>
    </dataValidation>
    <dataValidation type="list" allowBlank="1" showInputMessage="1" showErrorMessage="1" sqref="E14:J14">
      <formula1>$N$8:$N$10</formula1>
    </dataValidation>
  </dataValidations>
  <pageMargins left="0.7" right="0.7" top="0.75" bottom="0.75" header="0.3" footer="0.3"/>
  <pageSetup paperSize="9" scale="42" orientation="portrait" r:id="rId1"/>
  <rowBreaks count="1" manualBreakCount="1">
    <brk id="9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79998168889431442"/>
  </sheetPr>
  <dimension ref="A1:CB112"/>
  <sheetViews>
    <sheetView showRowColHeaders="0" zoomScale="90" zoomScaleNormal="90" workbookViewId="0">
      <selection activeCell="AD14" sqref="AD14:AJ14"/>
    </sheetView>
  </sheetViews>
  <sheetFormatPr defaultColWidth="0" defaultRowHeight="12.75" zeroHeight="1" x14ac:dyDescent="0.2"/>
  <cols>
    <col min="1" max="76" width="2.28515625" style="16" customWidth="1"/>
    <col min="77" max="80" width="0" style="16" hidden="1" customWidth="1"/>
    <col min="81" max="16384" width="2.28515625" style="16" hidden="1"/>
  </cols>
  <sheetData>
    <row r="1" spans="1:76" ht="11.45" customHeight="1" thickBo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x14ac:dyDescent="0.2">
      <c r="A2" s="15"/>
      <c r="B2" s="259"/>
      <c r="C2" s="359" t="s">
        <v>112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61" t="s">
        <v>80</v>
      </c>
      <c r="AF2" s="361"/>
      <c r="AG2" s="361"/>
      <c r="AH2" s="361"/>
      <c r="AI2" s="361"/>
      <c r="AJ2" s="361"/>
      <c r="AK2" s="362"/>
      <c r="AL2" s="15"/>
      <c r="AM2" s="15"/>
      <c r="AN2" s="384" t="s">
        <v>121</v>
      </c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61" t="s">
        <v>81</v>
      </c>
      <c r="BR2" s="361"/>
      <c r="BS2" s="361"/>
      <c r="BT2" s="361"/>
      <c r="BU2" s="361"/>
      <c r="BV2" s="361"/>
      <c r="BW2" s="362"/>
      <c r="BX2" s="15"/>
    </row>
    <row r="3" spans="1:76" ht="13.9" customHeight="1" x14ac:dyDescent="0.2">
      <c r="A3" s="15"/>
      <c r="B3" s="2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3"/>
      <c r="AF3" s="363"/>
      <c r="AG3" s="363"/>
      <c r="AH3" s="363"/>
      <c r="AI3" s="363"/>
      <c r="AJ3" s="363"/>
      <c r="AK3" s="364"/>
      <c r="AL3" s="15"/>
      <c r="AM3" s="15"/>
      <c r="AN3" s="386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7"/>
      <c r="BJ3" s="387"/>
      <c r="BK3" s="387"/>
      <c r="BL3" s="387"/>
      <c r="BM3" s="387"/>
      <c r="BN3" s="387"/>
      <c r="BO3" s="387"/>
      <c r="BP3" s="387"/>
      <c r="BQ3" s="363"/>
      <c r="BR3" s="363"/>
      <c r="BS3" s="363"/>
      <c r="BT3" s="363"/>
      <c r="BU3" s="363"/>
      <c r="BV3" s="363"/>
      <c r="BW3" s="364"/>
      <c r="BX3" s="15"/>
    </row>
    <row r="4" spans="1:76" ht="12" customHeight="1" x14ac:dyDescent="0.2">
      <c r="A4" s="15"/>
      <c r="B4" s="261"/>
      <c r="C4" s="356" t="s">
        <v>107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3"/>
      <c r="AL4" s="15"/>
      <c r="AM4" s="15"/>
      <c r="AN4" s="20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9"/>
      <c r="BX4" s="15"/>
    </row>
    <row r="5" spans="1:76" ht="12" customHeight="1" x14ac:dyDescent="0.2">
      <c r="A5" s="15"/>
      <c r="B5" s="261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3"/>
      <c r="AL5" s="15"/>
      <c r="AM5" s="15"/>
      <c r="AN5" s="20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9"/>
      <c r="BX5" s="15"/>
    </row>
    <row r="6" spans="1:76" ht="6" customHeight="1" thickBot="1" x14ac:dyDescent="0.25">
      <c r="A6" s="15"/>
      <c r="B6" s="21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3"/>
      <c r="AL6" s="15"/>
      <c r="AM6" s="15"/>
      <c r="AN6" s="20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9"/>
      <c r="BX6" s="15"/>
    </row>
    <row r="7" spans="1:76" x14ac:dyDescent="0.2">
      <c r="A7" s="15"/>
      <c r="B7" s="21"/>
      <c r="C7" s="398" t="s">
        <v>122</v>
      </c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9"/>
      <c r="W7" s="394" t="s">
        <v>25</v>
      </c>
      <c r="X7" s="394"/>
      <c r="Y7" s="394"/>
      <c r="Z7" s="394"/>
      <c r="AA7" s="394"/>
      <c r="AB7" s="394"/>
      <c r="AC7" s="395"/>
      <c r="AD7" s="437" t="s">
        <v>26</v>
      </c>
      <c r="AE7" s="394"/>
      <c r="AF7" s="394"/>
      <c r="AG7" s="394"/>
      <c r="AH7" s="394"/>
      <c r="AI7" s="394"/>
      <c r="AJ7" s="399"/>
      <c r="AK7" s="23"/>
      <c r="AL7" s="15"/>
      <c r="AM7" s="15"/>
      <c r="AN7" s="20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9"/>
      <c r="BX7" s="15"/>
    </row>
    <row r="8" spans="1:76" ht="13.5" thickBot="1" x14ac:dyDescent="0.25">
      <c r="A8" s="15"/>
      <c r="B8" s="21"/>
      <c r="C8" s="400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2"/>
      <c r="W8" s="396"/>
      <c r="X8" s="396"/>
      <c r="Y8" s="396"/>
      <c r="Z8" s="396"/>
      <c r="AA8" s="396"/>
      <c r="AB8" s="396"/>
      <c r="AC8" s="397"/>
      <c r="AD8" s="415"/>
      <c r="AE8" s="396"/>
      <c r="AF8" s="396"/>
      <c r="AG8" s="396"/>
      <c r="AH8" s="396"/>
      <c r="AI8" s="396"/>
      <c r="AJ8" s="438"/>
      <c r="AK8" s="23"/>
      <c r="AL8" s="15"/>
      <c r="AM8" s="15"/>
      <c r="AN8" s="20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9"/>
      <c r="BX8" s="15"/>
    </row>
    <row r="9" spans="1:76" ht="13.15" customHeight="1" x14ac:dyDescent="0.2">
      <c r="A9" s="15"/>
      <c r="B9" s="21"/>
      <c r="C9" s="388" t="str">
        <f>'Data Input'!D24</f>
        <v>Select Project Type Above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90"/>
      <c r="W9" s="391">
        <f>'Data Input'!E24</f>
        <v>0</v>
      </c>
      <c r="X9" s="392"/>
      <c r="Y9" s="392"/>
      <c r="Z9" s="392"/>
      <c r="AA9" s="392"/>
      <c r="AB9" s="392"/>
      <c r="AC9" s="392"/>
      <c r="AD9" s="392">
        <f>'Data Input'!F24</f>
        <v>0</v>
      </c>
      <c r="AE9" s="392"/>
      <c r="AF9" s="392"/>
      <c r="AG9" s="392"/>
      <c r="AH9" s="392"/>
      <c r="AI9" s="392"/>
      <c r="AJ9" s="393"/>
      <c r="AK9" s="23"/>
      <c r="AL9" s="15"/>
      <c r="AM9" s="15"/>
      <c r="AN9" s="20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19"/>
      <c r="BX9" s="15"/>
    </row>
    <row r="10" spans="1:76" ht="14.25" x14ac:dyDescent="0.2">
      <c r="A10" s="15"/>
      <c r="B10" s="21"/>
      <c r="C10" s="365" t="str">
        <f>'Data Input'!D25</f>
        <v>Select Project Type Above</v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7"/>
      <c r="W10" s="368">
        <f>'Data Input'!E25</f>
        <v>0</v>
      </c>
      <c r="X10" s="369"/>
      <c r="Y10" s="369"/>
      <c r="Z10" s="369"/>
      <c r="AA10" s="369"/>
      <c r="AB10" s="369"/>
      <c r="AC10" s="369"/>
      <c r="AD10" s="369">
        <f>'Data Input'!F25</f>
        <v>0</v>
      </c>
      <c r="AE10" s="369"/>
      <c r="AF10" s="369"/>
      <c r="AG10" s="369"/>
      <c r="AH10" s="369"/>
      <c r="AI10" s="369"/>
      <c r="AJ10" s="370"/>
      <c r="AK10" s="23"/>
      <c r="AL10" s="15"/>
      <c r="AM10" s="15"/>
      <c r="AN10" s="20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9"/>
      <c r="BX10" s="15"/>
    </row>
    <row r="11" spans="1:76" ht="14.25" x14ac:dyDescent="0.2">
      <c r="A11" s="15"/>
      <c r="B11" s="21"/>
      <c r="C11" s="403" t="str">
        <f>'Data Input'!D26</f>
        <v>Select Project Type Above</v>
      </c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368">
        <f>'Data Input'!E26</f>
        <v>0</v>
      </c>
      <c r="X11" s="369"/>
      <c r="Y11" s="369"/>
      <c r="Z11" s="369"/>
      <c r="AA11" s="369"/>
      <c r="AB11" s="369"/>
      <c r="AC11" s="369"/>
      <c r="AD11" s="369">
        <f>'Data Input'!F26</f>
        <v>0</v>
      </c>
      <c r="AE11" s="369"/>
      <c r="AF11" s="369"/>
      <c r="AG11" s="369"/>
      <c r="AH11" s="369"/>
      <c r="AI11" s="369"/>
      <c r="AJ11" s="370"/>
      <c r="AK11" s="23"/>
      <c r="AL11" s="15"/>
      <c r="AM11" s="15"/>
      <c r="AN11" s="20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19"/>
      <c r="BX11" s="15"/>
    </row>
    <row r="12" spans="1:76" ht="14.25" x14ac:dyDescent="0.2">
      <c r="A12" s="15"/>
      <c r="B12" s="21"/>
      <c r="C12" s="365" t="str">
        <f>'Data Input'!D27</f>
        <v>Select Project Type Above</v>
      </c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7"/>
      <c r="W12" s="368">
        <f>'Data Input'!E27</f>
        <v>0</v>
      </c>
      <c r="X12" s="369"/>
      <c r="Y12" s="369"/>
      <c r="Z12" s="369"/>
      <c r="AA12" s="369"/>
      <c r="AB12" s="369"/>
      <c r="AC12" s="369"/>
      <c r="AD12" s="369">
        <f>'Data Input'!F27</f>
        <v>0</v>
      </c>
      <c r="AE12" s="369"/>
      <c r="AF12" s="369"/>
      <c r="AG12" s="369"/>
      <c r="AH12" s="369"/>
      <c r="AI12" s="369"/>
      <c r="AJ12" s="370"/>
      <c r="AK12" s="23"/>
      <c r="AL12" s="15"/>
      <c r="AM12" s="15"/>
      <c r="AN12" s="20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19"/>
      <c r="BX12" s="15"/>
    </row>
    <row r="13" spans="1:76" ht="14.25" x14ac:dyDescent="0.2">
      <c r="A13" s="15"/>
      <c r="B13" s="21"/>
      <c r="C13" s="365" t="str">
        <f>'Data Input'!D28</f>
        <v>Select Project Type Above</v>
      </c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7"/>
      <c r="W13" s="368">
        <f>'Data Input'!E28</f>
        <v>0</v>
      </c>
      <c r="X13" s="369"/>
      <c r="Y13" s="369"/>
      <c r="Z13" s="369"/>
      <c r="AA13" s="369"/>
      <c r="AB13" s="369"/>
      <c r="AC13" s="369"/>
      <c r="AD13" s="369">
        <f>'Data Input'!F28</f>
        <v>0</v>
      </c>
      <c r="AE13" s="369"/>
      <c r="AF13" s="369"/>
      <c r="AG13" s="369"/>
      <c r="AH13" s="369"/>
      <c r="AI13" s="369"/>
      <c r="AJ13" s="370"/>
      <c r="AK13" s="23"/>
      <c r="AL13" s="15"/>
      <c r="AM13" s="15"/>
      <c r="AN13" s="20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9"/>
      <c r="BX13" s="15"/>
    </row>
    <row r="14" spans="1:76" ht="15" thickBot="1" x14ac:dyDescent="0.25">
      <c r="A14" s="15"/>
      <c r="B14" s="21"/>
      <c r="C14" s="371" t="str">
        <f>'Data Input'!D29</f>
        <v>Select Project Type Above</v>
      </c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3"/>
      <c r="W14" s="374">
        <f>'Data Input'!E29</f>
        <v>0</v>
      </c>
      <c r="X14" s="375"/>
      <c r="Y14" s="375"/>
      <c r="Z14" s="375"/>
      <c r="AA14" s="375"/>
      <c r="AB14" s="375"/>
      <c r="AC14" s="375"/>
      <c r="AD14" s="375">
        <f>'Data Input'!F29</f>
        <v>0</v>
      </c>
      <c r="AE14" s="375"/>
      <c r="AF14" s="375"/>
      <c r="AG14" s="375"/>
      <c r="AH14" s="375"/>
      <c r="AI14" s="375"/>
      <c r="AJ14" s="376"/>
      <c r="AK14" s="23"/>
      <c r="AL14" s="15"/>
      <c r="AM14" s="15"/>
      <c r="AN14" s="20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9"/>
      <c r="BX14" s="15"/>
    </row>
    <row r="15" spans="1:76" ht="14.25" x14ac:dyDescent="0.2">
      <c r="A15" s="15"/>
      <c r="B15" s="2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3"/>
      <c r="AL15" s="15"/>
      <c r="AM15" s="15"/>
      <c r="AN15" s="20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9"/>
      <c r="BX15" s="15"/>
    </row>
    <row r="16" spans="1:76" ht="14.25" x14ac:dyDescent="0.2">
      <c r="A16" s="15"/>
      <c r="B16" s="2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3"/>
      <c r="AL16" s="15"/>
      <c r="AM16" s="15"/>
      <c r="AN16" s="20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9"/>
      <c r="BX16" s="15"/>
    </row>
    <row r="17" spans="1:76" ht="14.25" x14ac:dyDescent="0.2">
      <c r="A17" s="15"/>
      <c r="B17" s="2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3"/>
      <c r="AL17" s="15"/>
      <c r="AM17" s="15"/>
      <c r="AN17" s="20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9"/>
      <c r="BX17" s="15"/>
    </row>
    <row r="18" spans="1:76" ht="14.25" x14ac:dyDescent="0.2">
      <c r="A18" s="15"/>
      <c r="B18" s="2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3"/>
      <c r="AL18" s="15"/>
      <c r="AM18" s="15"/>
      <c r="AN18" s="20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9"/>
      <c r="BX18" s="15"/>
    </row>
    <row r="19" spans="1:76" ht="14.25" x14ac:dyDescent="0.2">
      <c r="A19" s="15"/>
      <c r="B19" s="2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3"/>
      <c r="AL19" s="15"/>
      <c r="AM19" s="15"/>
      <c r="AN19" s="20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9"/>
      <c r="BX19" s="15"/>
    </row>
    <row r="20" spans="1:76" ht="14.25" x14ac:dyDescent="0.2">
      <c r="A20" s="15"/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3"/>
      <c r="AL20" s="15"/>
      <c r="AM20" s="15"/>
      <c r="AN20" s="20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9"/>
      <c r="BX20" s="15"/>
    </row>
    <row r="21" spans="1:76" ht="14.25" x14ac:dyDescent="0.2">
      <c r="A21" s="15"/>
      <c r="B21" s="2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3"/>
      <c r="AL21" s="15"/>
      <c r="AM21" s="15"/>
      <c r="AN21" s="20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9"/>
      <c r="BX21" s="15"/>
    </row>
    <row r="22" spans="1:76" ht="14.25" x14ac:dyDescent="0.2">
      <c r="A22" s="15"/>
      <c r="B22" s="2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3"/>
      <c r="AL22" s="15"/>
      <c r="AM22" s="15"/>
      <c r="AN22" s="20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9"/>
      <c r="BX22" s="15"/>
    </row>
    <row r="23" spans="1:76" ht="14.25" x14ac:dyDescent="0.2">
      <c r="A23" s="15"/>
      <c r="B23" s="2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3"/>
      <c r="AL23" s="15"/>
      <c r="AM23" s="15"/>
      <c r="AN23" s="20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9"/>
      <c r="BX23" s="15"/>
    </row>
    <row r="24" spans="1:76" ht="14.25" x14ac:dyDescent="0.2">
      <c r="A24" s="15"/>
      <c r="B24" s="2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3"/>
      <c r="AL24" s="15"/>
      <c r="AM24" s="15"/>
      <c r="AN24" s="20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9"/>
      <c r="BX24" s="15"/>
    </row>
    <row r="25" spans="1:76" ht="14.25" x14ac:dyDescent="0.2">
      <c r="A25" s="15"/>
      <c r="B25" s="2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3"/>
      <c r="AL25" s="15"/>
      <c r="AM25" s="15"/>
      <c r="AN25" s="20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9"/>
      <c r="BX25" s="15"/>
    </row>
    <row r="26" spans="1:76" ht="14.25" x14ac:dyDescent="0.2">
      <c r="A26" s="15"/>
      <c r="B26" s="2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3"/>
      <c r="AL26" s="15"/>
      <c r="AM26" s="15"/>
      <c r="AN26" s="20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9"/>
      <c r="BX26" s="15"/>
    </row>
    <row r="27" spans="1:76" ht="14.25" x14ac:dyDescent="0.2">
      <c r="A27" s="15"/>
      <c r="B27" s="2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3"/>
      <c r="AL27" s="15"/>
      <c r="AM27" s="15"/>
      <c r="AN27" s="20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9"/>
      <c r="BX27" s="15"/>
    </row>
    <row r="28" spans="1:76" ht="14.25" x14ac:dyDescent="0.2">
      <c r="A28" s="15"/>
      <c r="B28" s="2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3"/>
      <c r="AL28" s="15"/>
      <c r="AM28" s="15"/>
      <c r="AN28" s="20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9"/>
      <c r="BX28" s="15"/>
    </row>
    <row r="29" spans="1:76" ht="14.25" x14ac:dyDescent="0.2">
      <c r="A29" s="15"/>
      <c r="B29" s="2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3"/>
      <c r="AL29" s="15"/>
      <c r="AM29" s="15"/>
      <c r="AN29" s="20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9"/>
      <c r="BX29" s="15"/>
    </row>
    <row r="30" spans="1:76" ht="14.25" x14ac:dyDescent="0.2">
      <c r="A30" s="15"/>
      <c r="B30" s="2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3"/>
      <c r="AL30" s="15"/>
      <c r="AM30" s="15"/>
      <c r="AN30" s="20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9"/>
      <c r="BX30" s="15"/>
    </row>
    <row r="31" spans="1:76" ht="14.25" x14ac:dyDescent="0.2">
      <c r="A31" s="15"/>
      <c r="B31" s="2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3"/>
      <c r="AL31" s="15"/>
      <c r="AM31" s="15"/>
      <c r="AN31" s="2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19"/>
      <c r="BX31" s="15"/>
    </row>
    <row r="32" spans="1:76" ht="14.25" x14ac:dyDescent="0.2">
      <c r="A32" s="15"/>
      <c r="B32" s="2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3"/>
      <c r="AL32" s="15"/>
      <c r="AM32" s="15"/>
      <c r="AN32" s="2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9"/>
      <c r="BX32" s="15"/>
    </row>
    <row r="33" spans="1:76" ht="14.25" x14ac:dyDescent="0.2">
      <c r="A33" s="15"/>
      <c r="B33" s="2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3"/>
      <c r="AL33" s="15"/>
      <c r="AM33" s="15"/>
      <c r="AN33" s="2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9"/>
      <c r="BX33" s="15"/>
    </row>
    <row r="34" spans="1:76" ht="12" customHeight="1" x14ac:dyDescent="0.2">
      <c r="A34" s="15"/>
      <c r="B34" s="2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3"/>
      <c r="AL34" s="15"/>
      <c r="AM34" s="15"/>
      <c r="AN34" s="2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9"/>
      <c r="BX34" s="15"/>
    </row>
    <row r="35" spans="1:76" ht="12" customHeight="1" x14ac:dyDescent="0.2">
      <c r="A35" s="15"/>
      <c r="B35" s="261"/>
      <c r="C35" s="357" t="s">
        <v>114</v>
      </c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8"/>
      <c r="AL35" s="15"/>
      <c r="AM35" s="15"/>
      <c r="AN35" s="2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9"/>
      <c r="BX35" s="15"/>
    </row>
    <row r="36" spans="1:76" ht="12" customHeight="1" x14ac:dyDescent="0.2">
      <c r="A36" s="15"/>
      <c r="B36" s="261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8"/>
      <c r="AL36" s="15"/>
      <c r="AM36" s="15"/>
      <c r="AN36" s="2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9"/>
      <c r="BX36" s="15"/>
    </row>
    <row r="37" spans="1:76" ht="6" customHeight="1" thickBot="1" x14ac:dyDescent="0.25">
      <c r="A37" s="15"/>
      <c r="B37" s="21"/>
      <c r="C37" s="1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3"/>
      <c r="AL37" s="15"/>
      <c r="AM37" s="15"/>
      <c r="AN37" s="2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9"/>
      <c r="BX37" s="15"/>
    </row>
    <row r="38" spans="1:76" ht="12.75" customHeight="1" x14ac:dyDescent="0.2">
      <c r="A38" s="15"/>
      <c r="B38" s="21"/>
      <c r="C38" s="416" t="s">
        <v>122</v>
      </c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6" t="s">
        <v>89</v>
      </c>
      <c r="R38" s="410"/>
      <c r="S38" s="410"/>
      <c r="T38" s="410"/>
      <c r="U38" s="410"/>
      <c r="V38" s="410"/>
      <c r="W38" s="410"/>
      <c r="X38" s="417"/>
      <c r="Y38" s="409" t="s">
        <v>79</v>
      </c>
      <c r="Z38" s="394"/>
      <c r="AA38" s="394"/>
      <c r="AB38" s="394"/>
      <c r="AC38" s="394"/>
      <c r="AD38" s="394"/>
      <c r="AE38" s="409" t="s">
        <v>29</v>
      </c>
      <c r="AF38" s="410"/>
      <c r="AG38" s="410"/>
      <c r="AH38" s="410"/>
      <c r="AI38" s="410"/>
      <c r="AJ38" s="411"/>
      <c r="AK38" s="23"/>
      <c r="AL38" s="15"/>
      <c r="AM38" s="15"/>
      <c r="AN38" s="2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9"/>
      <c r="BX38" s="15"/>
    </row>
    <row r="39" spans="1:76" ht="13.5" thickBot="1" x14ac:dyDescent="0.25">
      <c r="A39" s="15"/>
      <c r="B39" s="21"/>
      <c r="C39" s="421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8"/>
      <c r="R39" s="419"/>
      <c r="S39" s="419"/>
      <c r="T39" s="419"/>
      <c r="U39" s="419"/>
      <c r="V39" s="419"/>
      <c r="W39" s="419"/>
      <c r="X39" s="420"/>
      <c r="Y39" s="415"/>
      <c r="Z39" s="396"/>
      <c r="AA39" s="396"/>
      <c r="AB39" s="396"/>
      <c r="AC39" s="396"/>
      <c r="AD39" s="396"/>
      <c r="AE39" s="412"/>
      <c r="AF39" s="413"/>
      <c r="AG39" s="413"/>
      <c r="AH39" s="413"/>
      <c r="AI39" s="413"/>
      <c r="AJ39" s="414"/>
      <c r="AK39" s="23"/>
      <c r="AL39" s="15"/>
      <c r="AM39" s="15"/>
      <c r="AN39" s="2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19"/>
      <c r="BX39" s="15"/>
    </row>
    <row r="40" spans="1:76" x14ac:dyDescent="0.2">
      <c r="A40" s="15"/>
      <c r="B40" s="21"/>
      <c r="C40" s="377" t="str">
        <f>'Data Input'!D24</f>
        <v>Select Project Type Above</v>
      </c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9"/>
      <c r="Q40" s="380" t="str">
        <f>'Data Input'!E121</f>
        <v>Q1 1900 - Q1 1900</v>
      </c>
      <c r="R40" s="381"/>
      <c r="S40" s="381"/>
      <c r="T40" s="381"/>
      <c r="U40" s="381"/>
      <c r="V40" s="381"/>
      <c r="W40" s="381"/>
      <c r="X40" s="381"/>
      <c r="Y40" s="382">
        <f>'Data Input'!F121</f>
        <v>0</v>
      </c>
      <c r="Z40" s="381"/>
      <c r="AA40" s="381"/>
      <c r="AB40" s="381"/>
      <c r="AC40" s="381"/>
      <c r="AD40" s="381"/>
      <c r="AE40" s="382" t="e">
        <f>'Data Input'!G121</f>
        <v>#DIV/0!</v>
      </c>
      <c r="AF40" s="381"/>
      <c r="AG40" s="381"/>
      <c r="AH40" s="381"/>
      <c r="AI40" s="381"/>
      <c r="AJ40" s="383"/>
      <c r="AK40" s="23"/>
      <c r="AL40" s="15"/>
      <c r="AM40" s="15"/>
      <c r="AN40" s="2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19"/>
      <c r="BX40" s="15"/>
    </row>
    <row r="41" spans="1:76" x14ac:dyDescent="0.2">
      <c r="A41" s="15"/>
      <c r="B41" s="21"/>
      <c r="C41" s="365" t="str">
        <f>'Data Input'!D25</f>
        <v>Select Project Type Above</v>
      </c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7"/>
      <c r="Q41" s="405" t="str">
        <f>'Data Input'!E122</f>
        <v>Q1 1900 - Q1 1900</v>
      </c>
      <c r="R41" s="406"/>
      <c r="S41" s="406"/>
      <c r="T41" s="406"/>
      <c r="U41" s="406"/>
      <c r="V41" s="406"/>
      <c r="W41" s="406"/>
      <c r="X41" s="406"/>
      <c r="Y41" s="407">
        <f>'Data Input'!F122</f>
        <v>0</v>
      </c>
      <c r="Z41" s="406"/>
      <c r="AA41" s="406"/>
      <c r="AB41" s="406"/>
      <c r="AC41" s="406"/>
      <c r="AD41" s="406"/>
      <c r="AE41" s="407" t="e">
        <f>'Data Input'!G122</f>
        <v>#DIV/0!</v>
      </c>
      <c r="AF41" s="406"/>
      <c r="AG41" s="406"/>
      <c r="AH41" s="406"/>
      <c r="AI41" s="406"/>
      <c r="AJ41" s="408"/>
      <c r="AK41" s="23"/>
      <c r="AL41" s="15"/>
      <c r="AM41" s="15"/>
      <c r="AN41" s="2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19"/>
      <c r="BX41" s="15"/>
    </row>
    <row r="42" spans="1:76" x14ac:dyDescent="0.2">
      <c r="A42" s="15"/>
      <c r="B42" s="21"/>
      <c r="C42" s="365" t="str">
        <f>'Data Input'!D26</f>
        <v>Select Project Type Above</v>
      </c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7"/>
      <c r="Q42" s="405" t="str">
        <f>'Data Input'!E123</f>
        <v>Q1 1900 - Q1 1900</v>
      </c>
      <c r="R42" s="406"/>
      <c r="S42" s="406"/>
      <c r="T42" s="406"/>
      <c r="U42" s="406"/>
      <c r="V42" s="406"/>
      <c r="W42" s="406"/>
      <c r="X42" s="406"/>
      <c r="Y42" s="407">
        <f>'Data Input'!F123</f>
        <v>0</v>
      </c>
      <c r="Z42" s="406"/>
      <c r="AA42" s="406"/>
      <c r="AB42" s="406"/>
      <c r="AC42" s="406"/>
      <c r="AD42" s="406"/>
      <c r="AE42" s="407" t="e">
        <f>'Data Input'!G123</f>
        <v>#DIV/0!</v>
      </c>
      <c r="AF42" s="406"/>
      <c r="AG42" s="406"/>
      <c r="AH42" s="406"/>
      <c r="AI42" s="406"/>
      <c r="AJ42" s="408"/>
      <c r="AK42" s="23"/>
      <c r="AL42" s="15"/>
      <c r="AM42" s="15"/>
      <c r="AN42" s="2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19"/>
      <c r="BX42" s="15"/>
    </row>
    <row r="43" spans="1:76" x14ac:dyDescent="0.2">
      <c r="A43" s="15"/>
      <c r="B43" s="21"/>
      <c r="C43" s="365" t="str">
        <f>'Data Input'!D27</f>
        <v>Select Project Type Above</v>
      </c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7"/>
      <c r="Q43" s="405" t="str">
        <f>'Data Input'!E124</f>
        <v>Q1 1900 - Q1 1900</v>
      </c>
      <c r="R43" s="406"/>
      <c r="S43" s="406"/>
      <c r="T43" s="406"/>
      <c r="U43" s="406"/>
      <c r="V43" s="406"/>
      <c r="W43" s="406"/>
      <c r="X43" s="406"/>
      <c r="Y43" s="407">
        <f>'Data Input'!F124</f>
        <v>0</v>
      </c>
      <c r="Z43" s="406"/>
      <c r="AA43" s="406"/>
      <c r="AB43" s="406"/>
      <c r="AC43" s="406"/>
      <c r="AD43" s="406"/>
      <c r="AE43" s="407" t="e">
        <f>'Data Input'!G124</f>
        <v>#DIV/0!</v>
      </c>
      <c r="AF43" s="406"/>
      <c r="AG43" s="406"/>
      <c r="AH43" s="406"/>
      <c r="AI43" s="406"/>
      <c r="AJ43" s="408"/>
      <c r="AK43" s="23"/>
      <c r="AL43" s="15"/>
      <c r="AM43" s="15"/>
      <c r="AN43" s="2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19"/>
      <c r="BX43" s="15"/>
    </row>
    <row r="44" spans="1:76" x14ac:dyDescent="0.2">
      <c r="A44" s="15"/>
      <c r="B44" s="21"/>
      <c r="C44" s="365" t="str">
        <f>'Data Input'!D28</f>
        <v>Select Project Type Above</v>
      </c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7"/>
      <c r="Q44" s="405" t="str">
        <f>'Data Input'!E125</f>
        <v>Q1 1900 - Q1 1900</v>
      </c>
      <c r="R44" s="406"/>
      <c r="S44" s="406"/>
      <c r="T44" s="406"/>
      <c r="U44" s="406"/>
      <c r="V44" s="406"/>
      <c r="W44" s="406"/>
      <c r="X44" s="406"/>
      <c r="Y44" s="407">
        <f>'Data Input'!F125</f>
        <v>0</v>
      </c>
      <c r="Z44" s="406"/>
      <c r="AA44" s="406"/>
      <c r="AB44" s="406"/>
      <c r="AC44" s="406"/>
      <c r="AD44" s="406"/>
      <c r="AE44" s="407" t="e">
        <f>'Data Input'!G125</f>
        <v>#DIV/0!</v>
      </c>
      <c r="AF44" s="406"/>
      <c r="AG44" s="406"/>
      <c r="AH44" s="406"/>
      <c r="AI44" s="406"/>
      <c r="AJ44" s="408"/>
      <c r="AK44" s="23"/>
      <c r="AL44" s="15"/>
      <c r="AM44" s="15"/>
      <c r="AN44" s="20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19"/>
      <c r="BX44" s="15"/>
    </row>
    <row r="45" spans="1:76" ht="13.5" thickBot="1" x14ac:dyDescent="0.25">
      <c r="A45" s="15"/>
      <c r="B45" s="21"/>
      <c r="C45" s="422" t="str">
        <f>'Data Input'!D29</f>
        <v>Select Project Type Above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4"/>
      <c r="Q45" s="425" t="str">
        <f>'Data Input'!E126</f>
        <v>Q1 1900 - Q1 1900</v>
      </c>
      <c r="R45" s="426"/>
      <c r="S45" s="426"/>
      <c r="T45" s="426"/>
      <c r="U45" s="426"/>
      <c r="V45" s="426"/>
      <c r="W45" s="426"/>
      <c r="X45" s="426"/>
      <c r="Y45" s="427">
        <f>'Data Input'!F126</f>
        <v>0</v>
      </c>
      <c r="Z45" s="426"/>
      <c r="AA45" s="426"/>
      <c r="AB45" s="426"/>
      <c r="AC45" s="426"/>
      <c r="AD45" s="426"/>
      <c r="AE45" s="427" t="e">
        <f>'Data Input'!G126</f>
        <v>#DIV/0!</v>
      </c>
      <c r="AF45" s="426"/>
      <c r="AG45" s="426"/>
      <c r="AH45" s="426"/>
      <c r="AI45" s="426"/>
      <c r="AJ45" s="428"/>
      <c r="AK45" s="23"/>
      <c r="AL45" s="15"/>
      <c r="AM45" s="15"/>
      <c r="AN45" s="20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19"/>
      <c r="BX45" s="15"/>
    </row>
    <row r="46" spans="1:76" ht="14.25" thickTop="1" thickBot="1" x14ac:dyDescent="0.25">
      <c r="A46" s="15"/>
      <c r="B46" s="21"/>
      <c r="C46" s="429" t="s">
        <v>35</v>
      </c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1"/>
      <c r="Q46" s="432" t="e">
        <f>'Data Input'!E127</f>
        <v>#NUM!</v>
      </c>
      <c r="R46" s="433"/>
      <c r="S46" s="433"/>
      <c r="T46" s="433"/>
      <c r="U46" s="433"/>
      <c r="V46" s="433"/>
      <c r="W46" s="433"/>
      <c r="X46" s="433"/>
      <c r="Y46" s="434">
        <f>'Data Input'!F127</f>
        <v>0</v>
      </c>
      <c r="Z46" s="433"/>
      <c r="AA46" s="433"/>
      <c r="AB46" s="433"/>
      <c r="AC46" s="433"/>
      <c r="AD46" s="433"/>
      <c r="AE46" s="434" t="e">
        <f>'Data Input'!G127</f>
        <v>#DIV/0!</v>
      </c>
      <c r="AF46" s="433"/>
      <c r="AG46" s="433"/>
      <c r="AH46" s="433"/>
      <c r="AI46" s="433"/>
      <c r="AJ46" s="435"/>
      <c r="AK46" s="23"/>
      <c r="AL46" s="15"/>
      <c r="AM46" s="15"/>
      <c r="AN46" s="20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19"/>
      <c r="BX46" s="15"/>
    </row>
    <row r="47" spans="1:76" ht="12" customHeight="1" x14ac:dyDescent="0.2">
      <c r="A47" s="15"/>
      <c r="B47" s="2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12"/>
      <c r="S47" s="12"/>
      <c r="T47" s="12"/>
      <c r="U47" s="12"/>
      <c r="V47" s="12"/>
      <c r="W47" s="12"/>
      <c r="X47" s="12"/>
      <c r="Y47" s="13"/>
      <c r="Z47" s="12"/>
      <c r="AA47" s="12"/>
      <c r="AB47" s="12"/>
      <c r="AC47" s="12"/>
      <c r="AD47" s="12"/>
      <c r="AE47" s="13"/>
      <c r="AF47" s="12"/>
      <c r="AG47" s="12"/>
      <c r="AH47" s="12"/>
      <c r="AI47" s="12"/>
      <c r="AJ47" s="12"/>
      <c r="AK47" s="23"/>
      <c r="AL47" s="15"/>
      <c r="AM47" s="15"/>
      <c r="AN47" s="20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19"/>
      <c r="BX47" s="15"/>
    </row>
    <row r="48" spans="1:76" x14ac:dyDescent="0.2">
      <c r="A48" s="15"/>
      <c r="B48" s="261"/>
      <c r="C48" s="357" t="s">
        <v>113</v>
      </c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8"/>
      <c r="AL48" s="15"/>
      <c r="AM48" s="15"/>
      <c r="AN48" s="20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19"/>
      <c r="BX48" s="15"/>
    </row>
    <row r="49" spans="1:76" x14ac:dyDescent="0.2">
      <c r="A49" s="15"/>
      <c r="B49" s="261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8"/>
      <c r="AL49" s="15"/>
      <c r="AM49" s="15"/>
      <c r="AN49" s="20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19"/>
      <c r="BX49" s="15"/>
    </row>
    <row r="50" spans="1:76" ht="6" customHeight="1" thickBot="1" x14ac:dyDescent="0.25">
      <c r="A50" s="15"/>
      <c r="B50" s="21"/>
      <c r="C50" s="14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3"/>
      <c r="AL50" s="15"/>
      <c r="AM50" s="15"/>
      <c r="AN50" s="20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19"/>
      <c r="BX50" s="15"/>
    </row>
    <row r="51" spans="1:76" x14ac:dyDescent="0.2">
      <c r="A51" s="15"/>
      <c r="B51" s="21"/>
      <c r="C51" s="416" t="s">
        <v>122</v>
      </c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6" t="s">
        <v>89</v>
      </c>
      <c r="R51" s="410"/>
      <c r="S51" s="410"/>
      <c r="T51" s="410"/>
      <c r="U51" s="410"/>
      <c r="V51" s="410"/>
      <c r="W51" s="410"/>
      <c r="X51" s="417"/>
      <c r="Y51" s="409" t="s">
        <v>79</v>
      </c>
      <c r="Z51" s="394"/>
      <c r="AA51" s="394"/>
      <c r="AB51" s="394"/>
      <c r="AC51" s="394"/>
      <c r="AD51" s="394"/>
      <c r="AE51" s="409" t="s">
        <v>29</v>
      </c>
      <c r="AF51" s="410"/>
      <c r="AG51" s="410"/>
      <c r="AH51" s="410"/>
      <c r="AI51" s="410"/>
      <c r="AJ51" s="411"/>
      <c r="AK51" s="23"/>
      <c r="AL51" s="15"/>
      <c r="AM51" s="15"/>
      <c r="AN51" s="20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19"/>
      <c r="BX51" s="15"/>
    </row>
    <row r="52" spans="1:76" ht="13.5" thickBot="1" x14ac:dyDescent="0.25">
      <c r="A52" s="15"/>
      <c r="B52" s="21"/>
      <c r="C52" s="421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21"/>
      <c r="R52" s="413"/>
      <c r="S52" s="413"/>
      <c r="T52" s="413"/>
      <c r="U52" s="413"/>
      <c r="V52" s="413"/>
      <c r="W52" s="413"/>
      <c r="X52" s="436"/>
      <c r="Y52" s="415"/>
      <c r="Z52" s="396"/>
      <c r="AA52" s="396"/>
      <c r="AB52" s="396"/>
      <c r="AC52" s="396"/>
      <c r="AD52" s="396"/>
      <c r="AE52" s="412"/>
      <c r="AF52" s="413"/>
      <c r="AG52" s="413"/>
      <c r="AH52" s="413"/>
      <c r="AI52" s="413"/>
      <c r="AJ52" s="414"/>
      <c r="AK52" s="23"/>
      <c r="AL52" s="15"/>
      <c r="AM52" s="15"/>
      <c r="AN52" s="20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19"/>
      <c r="BX52" s="15"/>
    </row>
    <row r="53" spans="1:76" x14ac:dyDescent="0.2">
      <c r="A53" s="15"/>
      <c r="B53" s="21"/>
      <c r="C53" s="377" t="str">
        <f>'Data Input'!D24</f>
        <v>Select Project Type Above</v>
      </c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9"/>
      <c r="Q53" s="380" t="str">
        <f>'Data Input'!E130</f>
        <v>Q1 1900 - Q1 1900</v>
      </c>
      <c r="R53" s="381"/>
      <c r="S53" s="381"/>
      <c r="T53" s="381"/>
      <c r="U53" s="381"/>
      <c r="V53" s="381"/>
      <c r="W53" s="381"/>
      <c r="X53" s="381"/>
      <c r="Y53" s="382" t="e">
        <f ca="1">'Data Input'!F130</f>
        <v>#REF!</v>
      </c>
      <c r="Z53" s="381"/>
      <c r="AA53" s="381"/>
      <c r="AB53" s="381"/>
      <c r="AC53" s="381"/>
      <c r="AD53" s="381"/>
      <c r="AE53" s="382" t="e">
        <f ca="1">'Data Input'!G130</f>
        <v>#REF!</v>
      </c>
      <c r="AF53" s="381"/>
      <c r="AG53" s="381"/>
      <c r="AH53" s="381"/>
      <c r="AI53" s="381"/>
      <c r="AJ53" s="383"/>
      <c r="AK53" s="23"/>
      <c r="AL53" s="15"/>
      <c r="AM53" s="15"/>
      <c r="AN53" s="20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19"/>
      <c r="BX53" s="15"/>
    </row>
    <row r="54" spans="1:76" x14ac:dyDescent="0.2">
      <c r="A54" s="15"/>
      <c r="B54" s="21"/>
      <c r="C54" s="365" t="str">
        <f>'Data Input'!D25</f>
        <v>Select Project Type Above</v>
      </c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7"/>
      <c r="Q54" s="405" t="str">
        <f>'Data Input'!E131</f>
        <v>Q1 1900 - Q1 1900</v>
      </c>
      <c r="R54" s="406"/>
      <c r="S54" s="406"/>
      <c r="T54" s="406"/>
      <c r="U54" s="406"/>
      <c r="V54" s="406"/>
      <c r="W54" s="406"/>
      <c r="X54" s="406"/>
      <c r="Y54" s="407" t="e">
        <f ca="1">'Data Input'!F131</f>
        <v>#REF!</v>
      </c>
      <c r="Z54" s="406"/>
      <c r="AA54" s="406"/>
      <c r="AB54" s="406"/>
      <c r="AC54" s="406"/>
      <c r="AD54" s="406"/>
      <c r="AE54" s="407" t="e">
        <f ca="1">'Data Input'!G131</f>
        <v>#REF!</v>
      </c>
      <c r="AF54" s="406"/>
      <c r="AG54" s="406"/>
      <c r="AH54" s="406"/>
      <c r="AI54" s="406"/>
      <c r="AJ54" s="408"/>
      <c r="AK54" s="23"/>
      <c r="AL54" s="15"/>
      <c r="AM54" s="15"/>
      <c r="AN54" s="20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19"/>
      <c r="BX54" s="15"/>
    </row>
    <row r="55" spans="1:76" x14ac:dyDescent="0.2">
      <c r="A55" s="15"/>
      <c r="B55" s="21"/>
      <c r="C55" s="365" t="str">
        <f>'Data Input'!D26</f>
        <v>Select Project Type Above</v>
      </c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7"/>
      <c r="Q55" s="405" t="str">
        <f>'Data Input'!E132</f>
        <v>Q1 1900 - Q1 1900</v>
      </c>
      <c r="R55" s="406"/>
      <c r="S55" s="406"/>
      <c r="T55" s="406"/>
      <c r="U55" s="406"/>
      <c r="V55" s="406"/>
      <c r="W55" s="406"/>
      <c r="X55" s="406"/>
      <c r="Y55" s="407" t="e">
        <f ca="1">'Data Input'!F132</f>
        <v>#REF!</v>
      </c>
      <c r="Z55" s="406"/>
      <c r="AA55" s="406"/>
      <c r="AB55" s="406"/>
      <c r="AC55" s="406"/>
      <c r="AD55" s="406"/>
      <c r="AE55" s="407" t="e">
        <f ca="1">'Data Input'!G132</f>
        <v>#REF!</v>
      </c>
      <c r="AF55" s="406"/>
      <c r="AG55" s="406"/>
      <c r="AH55" s="406"/>
      <c r="AI55" s="406"/>
      <c r="AJ55" s="408"/>
      <c r="AK55" s="23"/>
      <c r="AL55" s="15"/>
      <c r="AM55" s="15"/>
      <c r="AN55" s="20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19"/>
      <c r="BX55" s="15"/>
    </row>
    <row r="56" spans="1:76" x14ac:dyDescent="0.2">
      <c r="A56" s="15"/>
      <c r="B56" s="21"/>
      <c r="C56" s="365" t="str">
        <f>'Data Input'!D27</f>
        <v>Select Project Type Above</v>
      </c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7"/>
      <c r="Q56" s="405" t="str">
        <f>'Data Input'!E133</f>
        <v>Q1 1900 - Q1 1900</v>
      </c>
      <c r="R56" s="406"/>
      <c r="S56" s="406"/>
      <c r="T56" s="406"/>
      <c r="U56" s="406"/>
      <c r="V56" s="406"/>
      <c r="W56" s="406"/>
      <c r="X56" s="406"/>
      <c r="Y56" s="407" t="e">
        <f ca="1">'Data Input'!F133</f>
        <v>#REF!</v>
      </c>
      <c r="Z56" s="406"/>
      <c r="AA56" s="406"/>
      <c r="AB56" s="406"/>
      <c r="AC56" s="406"/>
      <c r="AD56" s="406"/>
      <c r="AE56" s="407" t="e">
        <f ca="1">'Data Input'!G133</f>
        <v>#REF!</v>
      </c>
      <c r="AF56" s="406"/>
      <c r="AG56" s="406"/>
      <c r="AH56" s="406"/>
      <c r="AI56" s="406"/>
      <c r="AJ56" s="408"/>
      <c r="AK56" s="23"/>
      <c r="AL56" s="15"/>
      <c r="AM56" s="15"/>
      <c r="AN56" s="20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19"/>
      <c r="BX56" s="15"/>
    </row>
    <row r="57" spans="1:76" x14ac:dyDescent="0.2">
      <c r="A57" s="15"/>
      <c r="B57" s="21"/>
      <c r="C57" s="365" t="str">
        <f>'Data Input'!D28</f>
        <v>Select Project Type Above</v>
      </c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7"/>
      <c r="Q57" s="405" t="str">
        <f>'Data Input'!E134</f>
        <v>Q1 1900 - Q1 1900</v>
      </c>
      <c r="R57" s="406"/>
      <c r="S57" s="406"/>
      <c r="T57" s="406"/>
      <c r="U57" s="406"/>
      <c r="V57" s="406"/>
      <c r="W57" s="406"/>
      <c r="X57" s="406"/>
      <c r="Y57" s="407" t="e">
        <f ca="1">'Data Input'!F134</f>
        <v>#REF!</v>
      </c>
      <c r="Z57" s="406"/>
      <c r="AA57" s="406"/>
      <c r="AB57" s="406"/>
      <c r="AC57" s="406"/>
      <c r="AD57" s="406"/>
      <c r="AE57" s="407" t="e">
        <f ca="1">'Data Input'!G134</f>
        <v>#REF!</v>
      </c>
      <c r="AF57" s="406"/>
      <c r="AG57" s="406"/>
      <c r="AH57" s="406"/>
      <c r="AI57" s="406"/>
      <c r="AJ57" s="408"/>
      <c r="AK57" s="23"/>
      <c r="AL57" s="15"/>
      <c r="AM57" s="15"/>
      <c r="AN57" s="20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19"/>
      <c r="BX57" s="15"/>
    </row>
    <row r="58" spans="1:76" ht="13.5" thickBot="1" x14ac:dyDescent="0.25">
      <c r="A58" s="15"/>
      <c r="B58" s="21"/>
      <c r="C58" s="371" t="str">
        <f>'Data Input'!D29</f>
        <v>Select Project Type Above</v>
      </c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3"/>
      <c r="Q58" s="439" t="str">
        <f>'Data Input'!E135</f>
        <v>Q1 1900 - Q1 1900</v>
      </c>
      <c r="R58" s="440"/>
      <c r="S58" s="440"/>
      <c r="T58" s="440"/>
      <c r="U58" s="440"/>
      <c r="V58" s="440"/>
      <c r="W58" s="440"/>
      <c r="X58" s="440"/>
      <c r="Y58" s="441" t="e">
        <f ca="1">'Data Input'!F135</f>
        <v>#REF!</v>
      </c>
      <c r="Z58" s="440"/>
      <c r="AA58" s="440"/>
      <c r="AB58" s="440"/>
      <c r="AC58" s="440"/>
      <c r="AD58" s="440"/>
      <c r="AE58" s="441" t="e">
        <f ca="1">'Data Input'!G135</f>
        <v>#REF!</v>
      </c>
      <c r="AF58" s="440"/>
      <c r="AG58" s="440"/>
      <c r="AH58" s="440"/>
      <c r="AI58" s="440"/>
      <c r="AJ58" s="442"/>
      <c r="AK58" s="23"/>
      <c r="AL58" s="15"/>
      <c r="AM58" s="15"/>
      <c r="AN58" s="20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19"/>
      <c r="BX58" s="15"/>
    </row>
    <row r="59" spans="1:76" ht="12" customHeight="1" thickBot="1" x14ac:dyDescent="0.25">
      <c r="A59" s="15"/>
      <c r="B59" s="264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6"/>
      <c r="AL59" s="15"/>
      <c r="AM59" s="15"/>
      <c r="AN59" s="26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15"/>
    </row>
    <row r="60" spans="1:76" ht="12" customHeight="1" x14ac:dyDescent="0.2">
      <c r="A60" s="15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</row>
    <row r="61" spans="1:76" hidden="1" x14ac:dyDescent="0.2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</row>
    <row r="62" spans="1:76" hidden="1" x14ac:dyDescent="0.2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</row>
    <row r="63" spans="1:76" hidden="1" x14ac:dyDescent="0.2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</row>
    <row r="64" spans="1:76" ht="12" hidden="1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</row>
    <row r="65" spans="1:76" hidden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</row>
    <row r="66" spans="1:76" hidden="1" x14ac:dyDescent="0.2"/>
    <row r="67" spans="1:76" hidden="1" x14ac:dyDescent="0.2"/>
    <row r="68" spans="1:76" hidden="1" x14ac:dyDescent="0.2"/>
    <row r="69" spans="1:76" hidden="1" x14ac:dyDescent="0.2"/>
    <row r="70" spans="1:76" hidden="1" x14ac:dyDescent="0.2"/>
    <row r="71" spans="1:76" hidden="1" x14ac:dyDescent="0.2"/>
    <row r="72" spans="1:76" hidden="1" x14ac:dyDescent="0.2"/>
    <row r="73" spans="1:76" hidden="1" x14ac:dyDescent="0.2"/>
    <row r="74" spans="1:76" hidden="1" x14ac:dyDescent="0.2"/>
    <row r="75" spans="1:76" hidden="1" x14ac:dyDescent="0.2"/>
    <row r="76" spans="1:76" hidden="1" x14ac:dyDescent="0.2"/>
    <row r="77" spans="1:76" hidden="1" x14ac:dyDescent="0.2"/>
    <row r="78" spans="1:76" hidden="1" x14ac:dyDescent="0.2"/>
    <row r="79" spans="1:76" hidden="1" x14ac:dyDescent="0.2"/>
    <row r="80" spans="1:7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</sheetData>
  <mergeCells count="88">
    <mergeCell ref="AD7:AJ8"/>
    <mergeCell ref="C58:P58"/>
    <mergeCell ref="Q58:X58"/>
    <mergeCell ref="Y58:AD58"/>
    <mergeCell ref="AE58:AJ58"/>
    <mergeCell ref="C56:P56"/>
    <mergeCell ref="Q56:X56"/>
    <mergeCell ref="Y56:AD56"/>
    <mergeCell ref="AE56:AJ56"/>
    <mergeCell ref="C57:P57"/>
    <mergeCell ref="Q57:X57"/>
    <mergeCell ref="Y57:AD57"/>
    <mergeCell ref="AE57:AJ57"/>
    <mergeCell ref="C54:P54"/>
    <mergeCell ref="Q54:X54"/>
    <mergeCell ref="Y54:AD54"/>
    <mergeCell ref="AE54:AJ54"/>
    <mergeCell ref="C55:P55"/>
    <mergeCell ref="Q55:X55"/>
    <mergeCell ref="Y55:AD55"/>
    <mergeCell ref="AE55:AJ55"/>
    <mergeCell ref="C51:P52"/>
    <mergeCell ref="Q51:X52"/>
    <mergeCell ref="Y51:AD52"/>
    <mergeCell ref="AE51:AJ52"/>
    <mergeCell ref="C53:P53"/>
    <mergeCell ref="Q53:X53"/>
    <mergeCell ref="Y53:AD53"/>
    <mergeCell ref="AE53:AJ53"/>
    <mergeCell ref="C45:P45"/>
    <mergeCell ref="Q45:X45"/>
    <mergeCell ref="Y45:AD45"/>
    <mergeCell ref="AE45:AJ45"/>
    <mergeCell ref="C46:P46"/>
    <mergeCell ref="Q46:X46"/>
    <mergeCell ref="Y46:AD46"/>
    <mergeCell ref="AE46:AJ46"/>
    <mergeCell ref="AE38:AJ39"/>
    <mergeCell ref="Y38:AD39"/>
    <mergeCell ref="Q38:X39"/>
    <mergeCell ref="C38:P39"/>
    <mergeCell ref="C42:P42"/>
    <mergeCell ref="Q42:X42"/>
    <mergeCell ref="Y42:AD42"/>
    <mergeCell ref="AE42:AJ42"/>
    <mergeCell ref="Q41:X41"/>
    <mergeCell ref="Y41:AD41"/>
    <mergeCell ref="AE41:AJ41"/>
    <mergeCell ref="C44:P44"/>
    <mergeCell ref="Q44:X44"/>
    <mergeCell ref="Y44:AD44"/>
    <mergeCell ref="AE44:AJ44"/>
    <mergeCell ref="C43:P43"/>
    <mergeCell ref="Q43:X43"/>
    <mergeCell ref="Y43:AD43"/>
    <mergeCell ref="AE43:AJ43"/>
    <mergeCell ref="BQ2:BW3"/>
    <mergeCell ref="AN2:BP3"/>
    <mergeCell ref="C12:V12"/>
    <mergeCell ref="W12:AC12"/>
    <mergeCell ref="AD12:AJ12"/>
    <mergeCell ref="C9:V9"/>
    <mergeCell ref="W9:AC9"/>
    <mergeCell ref="AD9:AJ9"/>
    <mergeCell ref="W7:AC8"/>
    <mergeCell ref="C7:V8"/>
    <mergeCell ref="C11:V11"/>
    <mergeCell ref="W11:AC11"/>
    <mergeCell ref="AD11:AJ11"/>
    <mergeCell ref="C10:V10"/>
    <mergeCell ref="W10:AC10"/>
    <mergeCell ref="AD10:AJ10"/>
    <mergeCell ref="C4:V5"/>
    <mergeCell ref="C35:AK36"/>
    <mergeCell ref="C48:AK49"/>
    <mergeCell ref="C2:AD3"/>
    <mergeCell ref="AE2:AK3"/>
    <mergeCell ref="C13:V13"/>
    <mergeCell ref="W13:AC13"/>
    <mergeCell ref="AD13:AJ13"/>
    <mergeCell ref="C14:V14"/>
    <mergeCell ref="W14:AC14"/>
    <mergeCell ref="AD14:AJ14"/>
    <mergeCell ref="C40:P40"/>
    <mergeCell ref="Q40:X40"/>
    <mergeCell ref="Y40:AD40"/>
    <mergeCell ref="AE40:AJ40"/>
    <mergeCell ref="C41:P4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Data Input</vt:lpstr>
      <vt:lpstr>Outputs for CLP</vt:lpstr>
      <vt:lpstr>Days</vt:lpstr>
      <vt:lpstr>'Outputs for CLP'!Print_Area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Lee</dc:creator>
  <cp:lastModifiedBy>Jack Endean</cp:lastModifiedBy>
  <cp:lastPrinted>2017-02-28T15:13:21Z</cp:lastPrinted>
  <dcterms:created xsi:type="dcterms:W3CDTF">1996-10-14T23:33:28Z</dcterms:created>
  <dcterms:modified xsi:type="dcterms:W3CDTF">2020-07-22T11:18:33Z</dcterms:modified>
</cp:coreProperties>
</file>